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aaWork\Programs\fishR-Core-Team\FSA\inst\extdata\"/>
    </mc:Choice>
  </mc:AlternateContent>
  <bookViews>
    <workbookView xWindow="0" yWindow="0" windowWidth="28800" windowHeight="12432"/>
  </bookViews>
  <sheets>
    <sheet name="PSDWR_data4testthat" sheetId="1" r:id="rId1"/>
  </sheets>
  <calcPr calcId="0"/>
</workbook>
</file>

<file path=xl/calcChain.xml><?xml version="1.0" encoding="utf-8"?>
<calcChain xmlns="http://schemas.openxmlformats.org/spreadsheetml/2006/main">
  <c r="H183" i="1" l="1"/>
  <c r="I183" i="1"/>
  <c r="H184" i="1"/>
  <c r="I184" i="1" s="1"/>
  <c r="H185" i="1"/>
  <c r="I185" i="1"/>
  <c r="H186" i="1"/>
  <c r="I186" i="1"/>
  <c r="H187" i="1"/>
  <c r="I187" i="1"/>
  <c r="H188" i="1"/>
  <c r="I188" i="1" s="1"/>
  <c r="H189" i="1"/>
  <c r="I189" i="1"/>
  <c r="H190" i="1"/>
  <c r="I190" i="1"/>
  <c r="H191" i="1"/>
  <c r="I191" i="1"/>
  <c r="H192" i="1"/>
  <c r="I192" i="1" s="1"/>
  <c r="H193" i="1"/>
  <c r="I193" i="1"/>
  <c r="H182" i="1"/>
  <c r="I182" i="1" s="1"/>
  <c r="I181" i="1"/>
  <c r="H244" i="1"/>
  <c r="I244" i="1"/>
  <c r="H245" i="1"/>
  <c r="I245" i="1" s="1"/>
  <c r="H246" i="1"/>
  <c r="I246" i="1" s="1"/>
  <c r="H247" i="1"/>
  <c r="I247" i="1"/>
  <c r="H248" i="1"/>
  <c r="I248" i="1"/>
  <c r="H249" i="1"/>
  <c r="I249" i="1" s="1"/>
  <c r="H250" i="1"/>
  <c r="I250" i="1" s="1"/>
  <c r="H251" i="1"/>
  <c r="I251" i="1"/>
  <c r="H252" i="1"/>
  <c r="I252" i="1"/>
  <c r="H253" i="1"/>
  <c r="I253" i="1" s="1"/>
  <c r="H254" i="1"/>
  <c r="I254" i="1" s="1"/>
  <c r="H255" i="1"/>
  <c r="I255" i="1"/>
  <c r="H256" i="1"/>
  <c r="I256" i="1"/>
  <c r="H257" i="1"/>
  <c r="I257" i="1" s="1"/>
  <c r="H258" i="1"/>
  <c r="I258" i="1" s="1"/>
  <c r="H259" i="1"/>
  <c r="I259" i="1"/>
  <c r="H260" i="1"/>
  <c r="I260" i="1"/>
  <c r="H261" i="1"/>
  <c r="I261" i="1" s="1"/>
  <c r="H262" i="1"/>
  <c r="I262" i="1" s="1"/>
  <c r="H263" i="1"/>
  <c r="I263" i="1"/>
  <c r="H264" i="1"/>
  <c r="I264" i="1"/>
  <c r="H265" i="1"/>
  <c r="I265" i="1" s="1"/>
  <c r="H266" i="1"/>
  <c r="I266" i="1" s="1"/>
  <c r="H267" i="1"/>
  <c r="I267" i="1"/>
  <c r="H268" i="1"/>
  <c r="I268" i="1"/>
  <c r="H269" i="1"/>
  <c r="I269" i="1" s="1"/>
  <c r="H270" i="1"/>
  <c r="I270" i="1" s="1"/>
  <c r="H271" i="1"/>
  <c r="I271" i="1"/>
  <c r="H272" i="1"/>
  <c r="I272" i="1"/>
  <c r="H273" i="1"/>
  <c r="I273" i="1" s="1"/>
  <c r="H274" i="1"/>
  <c r="I274" i="1" s="1"/>
  <c r="H275" i="1"/>
  <c r="I275" i="1"/>
  <c r="H276" i="1"/>
  <c r="I276" i="1"/>
  <c r="H277" i="1"/>
  <c r="I277" i="1" s="1"/>
  <c r="H278" i="1"/>
  <c r="I278" i="1" s="1"/>
  <c r="H279" i="1"/>
  <c r="I279" i="1"/>
  <c r="H280" i="1"/>
  <c r="I280" i="1"/>
  <c r="H281" i="1"/>
  <c r="I281" i="1" s="1"/>
  <c r="H282" i="1"/>
  <c r="I282" i="1" s="1"/>
  <c r="H283" i="1"/>
  <c r="I283" i="1"/>
  <c r="H284" i="1"/>
  <c r="I284" i="1"/>
  <c r="H285" i="1"/>
  <c r="I285" i="1" s="1"/>
  <c r="H286" i="1"/>
  <c r="I286" i="1" s="1"/>
  <c r="H287" i="1"/>
  <c r="I287" i="1"/>
  <c r="H288" i="1"/>
  <c r="I288" i="1"/>
  <c r="H289" i="1"/>
  <c r="I289" i="1" s="1"/>
  <c r="H290" i="1"/>
  <c r="I290" i="1" s="1"/>
  <c r="H291" i="1"/>
  <c r="I291" i="1"/>
  <c r="H243" i="1"/>
  <c r="I243" i="1" s="1"/>
  <c r="H212" i="1"/>
  <c r="I212" i="1"/>
  <c r="H213" i="1"/>
  <c r="I213" i="1" s="1"/>
  <c r="H214" i="1"/>
  <c r="I214" i="1"/>
  <c r="H215" i="1"/>
  <c r="I215" i="1" s="1"/>
  <c r="H216" i="1"/>
  <c r="I216" i="1"/>
  <c r="H217" i="1"/>
  <c r="I217" i="1" s="1"/>
  <c r="H218" i="1"/>
  <c r="I218" i="1"/>
  <c r="H219" i="1"/>
  <c r="I219" i="1" s="1"/>
  <c r="H220" i="1"/>
  <c r="I220" i="1"/>
  <c r="H221" i="1"/>
  <c r="I221" i="1" s="1"/>
  <c r="H222" i="1"/>
  <c r="I222" i="1"/>
  <c r="H223" i="1"/>
  <c r="I223" i="1" s="1"/>
  <c r="H224" i="1"/>
  <c r="I224" i="1"/>
  <c r="H225" i="1"/>
  <c r="I225" i="1" s="1"/>
  <c r="H226" i="1"/>
  <c r="I226" i="1"/>
  <c r="H227" i="1"/>
  <c r="I227" i="1" s="1"/>
  <c r="H228" i="1"/>
  <c r="I228" i="1"/>
  <c r="H229" i="1"/>
  <c r="I229" i="1" s="1"/>
  <c r="H230" i="1"/>
  <c r="I230" i="1"/>
  <c r="H231" i="1"/>
  <c r="I231" i="1" s="1"/>
  <c r="H232" i="1"/>
  <c r="I232" i="1"/>
  <c r="H233" i="1"/>
  <c r="I233" i="1" s="1"/>
  <c r="H234" i="1"/>
  <c r="I234" i="1"/>
  <c r="H235" i="1"/>
  <c r="I235" i="1" s="1"/>
  <c r="H236" i="1"/>
  <c r="I236" i="1"/>
  <c r="H237" i="1"/>
  <c r="I237" i="1" s="1"/>
  <c r="H238" i="1"/>
  <c r="I238" i="1"/>
  <c r="H239" i="1"/>
  <c r="I239" i="1" s="1"/>
  <c r="H240" i="1"/>
  <c r="I240" i="1"/>
  <c r="H241" i="1"/>
  <c r="I241" i="1" s="1"/>
  <c r="H242" i="1"/>
  <c r="I242" i="1"/>
  <c r="H211" i="1"/>
  <c r="I211" i="1" s="1"/>
  <c r="H210" i="1"/>
  <c r="I210" i="1" s="1"/>
  <c r="H209" i="1"/>
  <c r="I209" i="1" s="1"/>
  <c r="H208" i="1"/>
  <c r="I208" i="1" s="1"/>
  <c r="I207" i="1"/>
  <c r="H207" i="1"/>
  <c r="H206" i="1"/>
  <c r="I206" i="1" s="1"/>
  <c r="H205" i="1"/>
  <c r="I205" i="1" s="1"/>
  <c r="H204" i="1"/>
  <c r="I204" i="1" s="1"/>
  <c r="I203" i="1"/>
  <c r="H203" i="1"/>
  <c r="H202" i="1"/>
  <c r="I202" i="1" s="1"/>
  <c r="H201" i="1"/>
  <c r="I201" i="1" s="1"/>
  <c r="H200" i="1"/>
  <c r="I200" i="1" s="1"/>
  <c r="I199" i="1"/>
  <c r="H199" i="1"/>
  <c r="H198" i="1"/>
  <c r="I198" i="1" s="1"/>
  <c r="H197" i="1"/>
  <c r="I197" i="1" s="1"/>
  <c r="H196" i="1"/>
  <c r="I196" i="1" s="1"/>
  <c r="I195" i="1"/>
  <c r="H195" i="1"/>
  <c r="H194" i="1"/>
  <c r="I194" i="1" s="1"/>
  <c r="H177" i="1"/>
  <c r="I177" i="1"/>
  <c r="H178" i="1"/>
  <c r="I178" i="1" s="1"/>
  <c r="H179" i="1"/>
  <c r="I179" i="1"/>
  <c r="I180" i="1"/>
  <c r="H176" i="1"/>
  <c r="H168" i="1"/>
  <c r="I168" i="1"/>
  <c r="H169" i="1"/>
  <c r="I169" i="1" s="1"/>
  <c r="H170" i="1"/>
  <c r="I170" i="1"/>
  <c r="H171" i="1"/>
  <c r="I171" i="1"/>
  <c r="H172" i="1"/>
  <c r="I172" i="1"/>
  <c r="H173" i="1"/>
  <c r="I173" i="1" s="1"/>
  <c r="H174" i="1"/>
  <c r="I174" i="1"/>
  <c r="H175" i="1"/>
  <c r="I175" i="1"/>
  <c r="I176" i="1"/>
  <c r="H167" i="1"/>
  <c r="I167" i="1"/>
  <c r="H166" i="1"/>
  <c r="I166" i="1" s="1"/>
  <c r="H165" i="1"/>
  <c r="I165" i="1" s="1"/>
  <c r="H164" i="1"/>
  <c r="I164" i="1" s="1"/>
  <c r="H163" i="1"/>
  <c r="I163" i="1" s="1"/>
  <c r="H162" i="1"/>
  <c r="I162" i="1" s="1"/>
  <c r="I161" i="1"/>
  <c r="H161" i="1"/>
  <c r="H160" i="1"/>
  <c r="I160" i="1" s="1"/>
  <c r="H159" i="1"/>
  <c r="I159" i="1" s="1"/>
  <c r="H158" i="1"/>
  <c r="I158" i="1" s="1"/>
  <c r="I157" i="1"/>
  <c r="H157" i="1"/>
  <c r="H156" i="1"/>
  <c r="I156" i="1" s="1"/>
  <c r="H155" i="1"/>
  <c r="I155" i="1" s="1"/>
  <c r="H154" i="1"/>
  <c r="I154" i="1" s="1"/>
  <c r="I153" i="1"/>
  <c r="H153" i="1"/>
  <c r="H152" i="1"/>
  <c r="I152" i="1" s="1"/>
  <c r="H151" i="1"/>
  <c r="I151" i="1" s="1"/>
  <c r="H150" i="1"/>
  <c r="I150" i="1" s="1"/>
  <c r="I149" i="1"/>
  <c r="H149" i="1"/>
  <c r="H148" i="1"/>
  <c r="I148" i="1" s="1"/>
  <c r="H147" i="1"/>
  <c r="I147" i="1" s="1"/>
  <c r="H146" i="1"/>
  <c r="I146" i="1" s="1"/>
  <c r="I145" i="1"/>
  <c r="H145" i="1"/>
  <c r="H144" i="1"/>
  <c r="I144" i="1" s="1"/>
  <c r="H143" i="1"/>
  <c r="I143" i="1" s="1"/>
  <c r="H142" i="1"/>
  <c r="I142" i="1" s="1"/>
  <c r="I141" i="1"/>
  <c r="H141" i="1"/>
  <c r="H140" i="1"/>
  <c r="I140" i="1"/>
  <c r="I139" i="1"/>
  <c r="H138" i="1"/>
  <c r="I138" i="1" s="1"/>
  <c r="I137" i="1"/>
  <c r="H137" i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I95" i="1"/>
  <c r="H95" i="1"/>
  <c r="H94" i="1"/>
  <c r="I94" i="1" s="1"/>
  <c r="H93" i="1"/>
  <c r="I93" i="1" s="1"/>
  <c r="H92" i="1"/>
  <c r="I92" i="1" s="1"/>
  <c r="I91" i="1"/>
  <c r="H91" i="1"/>
  <c r="H90" i="1"/>
  <c r="I90" i="1" s="1"/>
  <c r="H89" i="1"/>
  <c r="I89" i="1" s="1"/>
  <c r="H88" i="1"/>
  <c r="I88" i="1" s="1"/>
  <c r="I87" i="1"/>
  <c r="H87" i="1"/>
  <c r="H86" i="1"/>
  <c r="I86" i="1" s="1"/>
  <c r="H85" i="1"/>
  <c r="I85" i="1" s="1"/>
  <c r="H84" i="1"/>
  <c r="I84" i="1" s="1"/>
  <c r="I83" i="1"/>
  <c r="I82" i="1"/>
  <c r="I81" i="1"/>
  <c r="H80" i="1"/>
  <c r="I80" i="1" s="1"/>
  <c r="I79" i="1"/>
  <c r="H79" i="1"/>
  <c r="H78" i="1"/>
  <c r="I78" i="1" s="1"/>
  <c r="I77" i="1"/>
  <c r="H77" i="1"/>
  <c r="H76" i="1"/>
  <c r="I76" i="1" s="1"/>
  <c r="I75" i="1"/>
  <c r="H75" i="1"/>
  <c r="H74" i="1"/>
  <c r="I74" i="1" s="1"/>
  <c r="I73" i="1"/>
  <c r="H73" i="1"/>
  <c r="H72" i="1"/>
  <c r="I72" i="1" s="1"/>
  <c r="I71" i="1"/>
  <c r="H71" i="1"/>
  <c r="H70" i="1"/>
  <c r="I70" i="1" s="1"/>
  <c r="I69" i="1"/>
  <c r="H69" i="1"/>
  <c r="H68" i="1"/>
  <c r="I68" i="1" s="1"/>
  <c r="I67" i="1"/>
  <c r="H67" i="1"/>
  <c r="H66" i="1"/>
  <c r="I66" i="1" s="1"/>
  <c r="I65" i="1"/>
  <c r="H65" i="1"/>
  <c r="H64" i="1"/>
  <c r="I64" i="1" s="1"/>
  <c r="I63" i="1"/>
  <c r="H63" i="1"/>
  <c r="H62" i="1"/>
  <c r="I62" i="1" s="1"/>
  <c r="I61" i="1"/>
  <c r="H61" i="1"/>
  <c r="H60" i="1"/>
  <c r="I60" i="1" s="1"/>
  <c r="I59" i="1"/>
  <c r="H59" i="1"/>
  <c r="H58" i="1"/>
  <c r="I58" i="1" s="1"/>
  <c r="I57" i="1"/>
  <c r="H57" i="1"/>
  <c r="H56" i="1"/>
  <c r="I56" i="1" s="1"/>
  <c r="I55" i="1"/>
  <c r="H55" i="1"/>
  <c r="H54" i="1"/>
  <c r="I54" i="1" s="1"/>
  <c r="H53" i="1"/>
  <c r="I53" i="1" s="1"/>
  <c r="H52" i="1"/>
  <c r="I52" i="1" s="1"/>
  <c r="I51" i="1"/>
  <c r="H51" i="1"/>
  <c r="I50" i="1"/>
  <c r="H50" i="1"/>
  <c r="H49" i="1"/>
  <c r="I49" i="1" s="1"/>
  <c r="H48" i="1"/>
  <c r="I48" i="1" s="1"/>
  <c r="I47" i="1"/>
  <c r="H47" i="1"/>
  <c r="I46" i="1"/>
  <c r="H46" i="1"/>
  <c r="H45" i="1"/>
  <c r="I45" i="1" s="1"/>
  <c r="H44" i="1"/>
  <c r="I44" i="1" s="1"/>
  <c r="I43" i="1"/>
  <c r="H43" i="1"/>
  <c r="I42" i="1"/>
  <c r="H42" i="1"/>
  <c r="H41" i="1"/>
  <c r="I41" i="1" s="1"/>
  <c r="H40" i="1"/>
  <c r="I40" i="1" s="1"/>
  <c r="I39" i="1"/>
  <c r="H39" i="1"/>
  <c r="I38" i="1"/>
  <c r="H38" i="1"/>
  <c r="H37" i="1"/>
  <c r="I37" i="1" s="1"/>
  <c r="H36" i="1"/>
  <c r="I36" i="1" s="1"/>
  <c r="I35" i="1"/>
  <c r="H35" i="1"/>
  <c r="I34" i="1"/>
  <c r="H34" i="1"/>
  <c r="H33" i="1"/>
  <c r="I33" i="1" s="1"/>
  <c r="H32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<sst xmlns="http://schemas.openxmlformats.org/spreadsheetml/2006/main" count="1503" uniqueCount="42">
  <si>
    <t>species</t>
  </si>
  <si>
    <t>location</t>
  </si>
  <si>
    <t>len</t>
  </si>
  <si>
    <t>wt</t>
  </si>
  <si>
    <t>sex</t>
  </si>
  <si>
    <t>species2</t>
  </si>
  <si>
    <t>psd</t>
  </si>
  <si>
    <t>wr</t>
  </si>
  <si>
    <t>Bluegill Sunfish</t>
  </si>
  <si>
    <t>Bass Lake</t>
  </si>
  <si>
    <t>NA</t>
  </si>
  <si>
    <t>stock</t>
  </si>
  <si>
    <t>substock</t>
  </si>
  <si>
    <t>quality</t>
  </si>
  <si>
    <t>preferred</t>
  </si>
  <si>
    <t>Brook Trout</t>
  </si>
  <si>
    <t>Trout Lake</t>
  </si>
  <si>
    <t>Brook Trout (lotic)</t>
  </si>
  <si>
    <t>Brown Trout</t>
  </si>
  <si>
    <t>Brown Trout (lotic)</t>
  </si>
  <si>
    <t>Brushy Creek</t>
  </si>
  <si>
    <t>M</t>
  </si>
  <si>
    <t>Brown Trout (lentic)</t>
  </si>
  <si>
    <t>F</t>
  </si>
  <si>
    <t>Iowa Darter</t>
  </si>
  <si>
    <t>Largemouth Bass</t>
  </si>
  <si>
    <t>Lean Lake Trout</t>
  </si>
  <si>
    <t>memorable</t>
  </si>
  <si>
    <t>Muskellunge</t>
  </si>
  <si>
    <t>Long Lake</t>
  </si>
  <si>
    <t>Muskellunge (female)</t>
  </si>
  <si>
    <t>Muskellunge (male)</t>
  </si>
  <si>
    <t>U</t>
  </si>
  <si>
    <t>Muskellunge (overall)</t>
  </si>
  <si>
    <t>Ruffe</t>
  </si>
  <si>
    <t>Round Lake</t>
  </si>
  <si>
    <t>trophy</t>
  </si>
  <si>
    <t>Walleye</t>
  </si>
  <si>
    <t>Walleye (30-149 mm)</t>
  </si>
  <si>
    <t>Walleye (overall)</t>
  </si>
  <si>
    <t>Yellow Perch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</si>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</sst>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1"/>
  <sheetViews>
    <sheetView tabSelected="1" workbookViewId="0">
      <pane ySplit="1" topLeftCell="A2" activePane="bottomLeft" state="frozen"/>
      <selection pane="bottomLeft" activeCell="H182" sqref="H182:I193"/>
    </sheetView>
  </sheetViews>
  <sheetFormatPr defaultRowHeight="14.4" x14ac:dyDescent="0.3"/>
  <cols>
    <col min="1" max="1" width="15" bestFit="1" customWidth="1"/>
    <col min="2" max="2" width="11.5546875" bestFit="1" customWidth="1"/>
    <col min="3" max="3" width="3.6640625" bestFit="1" customWidth="1"/>
    <col min="4" max="4" width="18.5546875" bestFit="1" customWidth="1"/>
    <col min="5" max="5" width="5" bestFit="1" customWidth="1"/>
    <col min="6" max="6" width="8" bestFit="1" customWidth="1"/>
    <col min="7" max="7" width="10.33203125" bestFit="1" customWidth="1"/>
  </cols>
  <sheetData>
    <row r="1" spans="1:9" x14ac:dyDescent="0.3">
      <c r="A1" t="s">
        <v>0</v>
      </c>
      <c r="B1" t="s">
        <v>1</v>
      </c>
      <c r="C1" t="s">
        <v>4</v>
      </c>
      <c r="D1" t="s">
        <v>5</v>
      </c>
      <c r="E1" t="s">
        <v>2</v>
      </c>
      <c r="F1" t="s">
        <v>3</v>
      </c>
      <c r="G1" t="s">
        <v>6</v>
      </c>
      <c r="H1" t="s">
        <v>41</v>
      </c>
      <c r="I1" t="s">
        <v>7</v>
      </c>
    </row>
    <row r="2" spans="1:9" x14ac:dyDescent="0.3">
      <c r="A2" t="s">
        <v>8</v>
      </c>
      <c r="B2" t="s">
        <v>9</v>
      </c>
      <c r="C2" t="s">
        <v>10</v>
      </c>
      <c r="D2" t="s">
        <v>8</v>
      </c>
      <c r="E2">
        <v>66</v>
      </c>
      <c r="F2">
        <v>5.0999999999999996</v>
      </c>
      <c r="G2" t="s">
        <v>12</v>
      </c>
      <c r="H2" t="s">
        <v>10</v>
      </c>
      <c r="I2" t="str">
        <f>IF(H2="NA","NA",IF(F2="NA","NA",100*F2/H2))</f>
        <v>NA</v>
      </c>
    </row>
    <row r="3" spans="1:9" x14ac:dyDescent="0.3">
      <c r="A3" t="s">
        <v>8</v>
      </c>
      <c r="B3" t="s">
        <v>9</v>
      </c>
      <c r="C3" t="s">
        <v>10</v>
      </c>
      <c r="D3" t="s">
        <v>8</v>
      </c>
      <c r="E3">
        <v>85</v>
      </c>
      <c r="F3" t="s">
        <v>10</v>
      </c>
      <c r="G3" t="s">
        <v>11</v>
      </c>
      <c r="H3">
        <f>10^(-5.374)*E3^3.316</f>
        <v>10.567035286579305</v>
      </c>
      <c r="I3" t="str">
        <f t="shared" ref="I3:I31" si="0">IF(H3="NA","NA",IF(F3="NA","NA",100*F3/H3))</f>
        <v>NA</v>
      </c>
    </row>
    <row r="4" spans="1:9" x14ac:dyDescent="0.3">
      <c r="A4" t="s">
        <v>8</v>
      </c>
      <c r="B4" t="s">
        <v>9</v>
      </c>
      <c r="C4" t="s">
        <v>10</v>
      </c>
      <c r="D4" t="s">
        <v>8</v>
      </c>
      <c r="E4">
        <v>97</v>
      </c>
      <c r="F4">
        <v>16.600000000000001</v>
      </c>
      <c r="G4" t="s">
        <v>11</v>
      </c>
      <c r="H4">
        <f t="shared" ref="H4:H31" si="1">10^(-5.374)*E4^3.316</f>
        <v>16.373256702979646</v>
      </c>
      <c r="I4">
        <f t="shared" si="0"/>
        <v>101.3848393214228</v>
      </c>
    </row>
    <row r="5" spans="1:9" x14ac:dyDescent="0.3">
      <c r="A5" t="s">
        <v>8</v>
      </c>
      <c r="B5" t="s">
        <v>9</v>
      </c>
      <c r="C5" t="s">
        <v>10</v>
      </c>
      <c r="D5" t="s">
        <v>8</v>
      </c>
      <c r="E5">
        <v>101</v>
      </c>
      <c r="F5">
        <v>15.9</v>
      </c>
      <c r="G5" t="s">
        <v>11</v>
      </c>
      <c r="H5">
        <f t="shared" si="1"/>
        <v>18.721027251608209</v>
      </c>
      <c r="I5">
        <f t="shared" si="0"/>
        <v>84.931236872346986</v>
      </c>
    </row>
    <row r="6" spans="1:9" x14ac:dyDescent="0.3">
      <c r="A6" t="s">
        <v>8</v>
      </c>
      <c r="B6" t="s">
        <v>9</v>
      </c>
      <c r="C6" t="s">
        <v>10</v>
      </c>
      <c r="D6" t="s">
        <v>8</v>
      </c>
      <c r="E6">
        <v>102</v>
      </c>
      <c r="F6">
        <v>18.3</v>
      </c>
      <c r="G6" t="s">
        <v>11</v>
      </c>
      <c r="H6">
        <f t="shared" si="1"/>
        <v>19.342747811104847</v>
      </c>
      <c r="I6">
        <f t="shared" si="0"/>
        <v>94.609101967890027</v>
      </c>
    </row>
    <row r="7" spans="1:9" x14ac:dyDescent="0.3">
      <c r="A7" t="s">
        <v>8</v>
      </c>
      <c r="B7" t="s">
        <v>9</v>
      </c>
      <c r="C7" t="s">
        <v>10</v>
      </c>
      <c r="D7" t="s">
        <v>8</v>
      </c>
      <c r="E7">
        <v>104</v>
      </c>
      <c r="F7">
        <v>21.9</v>
      </c>
      <c r="G7" t="s">
        <v>11</v>
      </c>
      <c r="H7">
        <f t="shared" si="1"/>
        <v>20.629207920572064</v>
      </c>
      <c r="I7">
        <f t="shared" si="0"/>
        <v>106.16015934456051</v>
      </c>
    </row>
    <row r="8" spans="1:9" x14ac:dyDescent="0.3">
      <c r="A8" t="s">
        <v>8</v>
      </c>
      <c r="B8" t="s">
        <v>9</v>
      </c>
      <c r="C8" t="s">
        <v>10</v>
      </c>
      <c r="D8" t="s">
        <v>8</v>
      </c>
      <c r="E8">
        <v>108</v>
      </c>
      <c r="F8">
        <v>21.5</v>
      </c>
      <c r="G8" t="s">
        <v>11</v>
      </c>
      <c r="H8">
        <f t="shared" si="1"/>
        <v>23.379389868283923</v>
      </c>
      <c r="I8">
        <f t="shared" si="0"/>
        <v>91.961339115895953</v>
      </c>
    </row>
    <row r="9" spans="1:9" x14ac:dyDescent="0.3">
      <c r="A9" t="s">
        <v>8</v>
      </c>
      <c r="B9" t="s">
        <v>9</v>
      </c>
      <c r="C9" t="s">
        <v>10</v>
      </c>
      <c r="D9" t="s">
        <v>8</v>
      </c>
      <c r="E9">
        <v>108</v>
      </c>
      <c r="F9">
        <v>22.9</v>
      </c>
      <c r="G9" t="s">
        <v>11</v>
      </c>
      <c r="H9">
        <f t="shared" si="1"/>
        <v>23.379389868283923</v>
      </c>
      <c r="I9">
        <f t="shared" si="0"/>
        <v>97.949519337396168</v>
      </c>
    </row>
    <row r="10" spans="1:9" x14ac:dyDescent="0.3">
      <c r="A10" t="s">
        <v>8</v>
      </c>
      <c r="B10" t="s">
        <v>9</v>
      </c>
      <c r="C10" t="s">
        <v>10</v>
      </c>
      <c r="D10" t="s">
        <v>8</v>
      </c>
      <c r="E10">
        <v>108</v>
      </c>
      <c r="F10">
        <v>27.2</v>
      </c>
      <c r="G10" t="s">
        <v>11</v>
      </c>
      <c r="H10">
        <f t="shared" si="1"/>
        <v>23.379389868283923</v>
      </c>
      <c r="I10">
        <f t="shared" si="0"/>
        <v>116.34178716057535</v>
      </c>
    </row>
    <row r="11" spans="1:9" x14ac:dyDescent="0.3">
      <c r="A11" t="s">
        <v>8</v>
      </c>
      <c r="B11" t="s">
        <v>9</v>
      </c>
      <c r="C11" t="s">
        <v>10</v>
      </c>
      <c r="D11" t="s">
        <v>8</v>
      </c>
      <c r="E11">
        <v>114</v>
      </c>
      <c r="F11">
        <v>30.1</v>
      </c>
      <c r="G11" t="s">
        <v>11</v>
      </c>
      <c r="H11">
        <f t="shared" si="1"/>
        <v>27.970258945005</v>
      </c>
      <c r="I11">
        <f t="shared" si="0"/>
        <v>107.61430582098824</v>
      </c>
    </row>
    <row r="12" spans="1:9" x14ac:dyDescent="0.3">
      <c r="A12" t="s">
        <v>8</v>
      </c>
      <c r="B12" t="s">
        <v>9</v>
      </c>
      <c r="C12" t="s">
        <v>10</v>
      </c>
      <c r="D12" t="s">
        <v>8</v>
      </c>
      <c r="E12">
        <v>124</v>
      </c>
      <c r="F12">
        <v>38.5</v>
      </c>
      <c r="G12" t="s">
        <v>11</v>
      </c>
      <c r="H12">
        <f t="shared" si="1"/>
        <v>36.964625279829498</v>
      </c>
      <c r="I12">
        <f t="shared" si="0"/>
        <v>104.15363258398378</v>
      </c>
    </row>
    <row r="13" spans="1:9" x14ac:dyDescent="0.3">
      <c r="A13" t="s">
        <v>8</v>
      </c>
      <c r="B13" t="s">
        <v>9</v>
      </c>
      <c r="C13" t="s">
        <v>10</v>
      </c>
      <c r="D13" t="s">
        <v>8</v>
      </c>
      <c r="E13">
        <v>137</v>
      </c>
      <c r="F13">
        <v>50.7</v>
      </c>
      <c r="G13" t="s">
        <v>11</v>
      </c>
      <c r="H13">
        <f t="shared" si="1"/>
        <v>51.447633252361186</v>
      </c>
      <c r="I13">
        <f t="shared" si="0"/>
        <v>98.546807296860692</v>
      </c>
    </row>
    <row r="14" spans="1:9" x14ac:dyDescent="0.3">
      <c r="A14" t="s">
        <v>8</v>
      </c>
      <c r="B14" t="s">
        <v>9</v>
      </c>
      <c r="C14" t="s">
        <v>10</v>
      </c>
      <c r="D14" t="s">
        <v>8</v>
      </c>
      <c r="E14">
        <v>143</v>
      </c>
      <c r="F14">
        <v>61.8</v>
      </c>
      <c r="G14" t="s">
        <v>11</v>
      </c>
      <c r="H14">
        <f t="shared" si="1"/>
        <v>59.305408299168178</v>
      </c>
      <c r="I14">
        <f t="shared" si="0"/>
        <v>104.20634773855323</v>
      </c>
    </row>
    <row r="15" spans="1:9" x14ac:dyDescent="0.3">
      <c r="A15" t="s">
        <v>8</v>
      </c>
      <c r="B15" t="s">
        <v>9</v>
      </c>
      <c r="C15" t="s">
        <v>10</v>
      </c>
      <c r="D15" t="s">
        <v>8</v>
      </c>
      <c r="E15">
        <v>149</v>
      </c>
      <c r="F15">
        <v>74</v>
      </c>
      <c r="G15" t="s">
        <v>11</v>
      </c>
      <c r="H15">
        <f t="shared" si="1"/>
        <v>67.965053962731332</v>
      </c>
      <c r="I15">
        <f t="shared" si="0"/>
        <v>108.8794839191593</v>
      </c>
    </row>
    <row r="16" spans="1:9" x14ac:dyDescent="0.3">
      <c r="A16" t="s">
        <v>8</v>
      </c>
      <c r="B16" t="s">
        <v>9</v>
      </c>
      <c r="C16" t="s">
        <v>10</v>
      </c>
      <c r="D16" t="s">
        <v>8</v>
      </c>
      <c r="E16">
        <v>151</v>
      </c>
      <c r="F16">
        <v>81.099999999999994</v>
      </c>
      <c r="G16" t="s">
        <v>13</v>
      </c>
      <c r="H16">
        <f t="shared" si="1"/>
        <v>71.037481708204609</v>
      </c>
      <c r="I16">
        <f t="shared" si="0"/>
        <v>114.16508306576581</v>
      </c>
    </row>
    <row r="17" spans="1:9" x14ac:dyDescent="0.3">
      <c r="A17" t="s">
        <v>8</v>
      </c>
      <c r="B17" t="s">
        <v>9</v>
      </c>
      <c r="C17" t="s">
        <v>10</v>
      </c>
      <c r="D17" t="s">
        <v>8</v>
      </c>
      <c r="E17">
        <v>154</v>
      </c>
      <c r="F17">
        <v>82.4</v>
      </c>
      <c r="G17" t="s">
        <v>13</v>
      </c>
      <c r="H17">
        <f t="shared" si="1"/>
        <v>75.826098430057087</v>
      </c>
      <c r="I17">
        <f t="shared" si="0"/>
        <v>108.66970832741283</v>
      </c>
    </row>
    <row r="18" spans="1:9" x14ac:dyDescent="0.3">
      <c r="A18" t="s">
        <v>8</v>
      </c>
      <c r="B18" t="s">
        <v>9</v>
      </c>
      <c r="C18" t="s">
        <v>10</v>
      </c>
      <c r="D18" t="s">
        <v>8</v>
      </c>
      <c r="E18">
        <v>154</v>
      </c>
      <c r="F18" t="s">
        <v>10</v>
      </c>
      <c r="G18" t="s">
        <v>13</v>
      </c>
      <c r="H18">
        <f t="shared" si="1"/>
        <v>75.826098430057087</v>
      </c>
      <c r="I18" t="str">
        <f t="shared" si="0"/>
        <v>NA</v>
      </c>
    </row>
    <row r="19" spans="1:9" x14ac:dyDescent="0.3">
      <c r="A19" t="s">
        <v>8</v>
      </c>
      <c r="B19" t="s">
        <v>9</v>
      </c>
      <c r="C19" t="s">
        <v>10</v>
      </c>
      <c r="D19" t="s">
        <v>8</v>
      </c>
      <c r="E19">
        <v>155</v>
      </c>
      <c r="F19">
        <v>75.099999999999994</v>
      </c>
      <c r="G19" t="s">
        <v>13</v>
      </c>
      <c r="H19">
        <f t="shared" si="1"/>
        <v>77.471133650851911</v>
      </c>
      <c r="I19">
        <f t="shared" si="0"/>
        <v>96.939332704826313</v>
      </c>
    </row>
    <row r="20" spans="1:9" x14ac:dyDescent="0.3">
      <c r="A20" t="s">
        <v>8</v>
      </c>
      <c r="B20" t="s">
        <v>9</v>
      </c>
      <c r="C20" t="s">
        <v>10</v>
      </c>
      <c r="D20" t="s">
        <v>8</v>
      </c>
      <c r="E20">
        <v>156</v>
      </c>
      <c r="F20">
        <v>72.5</v>
      </c>
      <c r="G20" t="s">
        <v>13</v>
      </c>
      <c r="H20">
        <f t="shared" si="1"/>
        <v>79.140933408953529</v>
      </c>
      <c r="I20">
        <f t="shared" si="0"/>
        <v>91.608724938032864</v>
      </c>
    </row>
    <row r="21" spans="1:9" x14ac:dyDescent="0.3">
      <c r="A21" t="s">
        <v>8</v>
      </c>
      <c r="B21" t="s">
        <v>9</v>
      </c>
      <c r="C21" t="s">
        <v>10</v>
      </c>
      <c r="D21" t="s">
        <v>8</v>
      </c>
      <c r="E21">
        <v>156</v>
      </c>
      <c r="F21">
        <v>81.7</v>
      </c>
      <c r="G21" t="s">
        <v>13</v>
      </c>
      <c r="H21">
        <f t="shared" si="1"/>
        <v>79.140933408953529</v>
      </c>
      <c r="I21">
        <f t="shared" si="0"/>
        <v>103.23355624051429</v>
      </c>
    </row>
    <row r="22" spans="1:9" x14ac:dyDescent="0.3">
      <c r="A22" t="s">
        <v>8</v>
      </c>
      <c r="B22" t="s">
        <v>9</v>
      </c>
      <c r="C22" t="s">
        <v>10</v>
      </c>
      <c r="D22" t="s">
        <v>8</v>
      </c>
      <c r="E22">
        <v>163</v>
      </c>
      <c r="F22">
        <v>95.9</v>
      </c>
      <c r="G22" t="s">
        <v>13</v>
      </c>
      <c r="H22">
        <f t="shared" si="1"/>
        <v>91.540671988427405</v>
      </c>
      <c r="I22">
        <f t="shared" si="0"/>
        <v>104.76217610913289</v>
      </c>
    </row>
    <row r="23" spans="1:9" x14ac:dyDescent="0.3">
      <c r="A23" t="s">
        <v>8</v>
      </c>
      <c r="B23" t="s">
        <v>9</v>
      </c>
      <c r="C23" t="s">
        <v>10</v>
      </c>
      <c r="D23" t="s">
        <v>8</v>
      </c>
      <c r="E23">
        <v>165</v>
      </c>
      <c r="F23">
        <v>93.6</v>
      </c>
      <c r="G23" t="s">
        <v>13</v>
      </c>
      <c r="H23">
        <f t="shared" si="1"/>
        <v>95.318403353213071</v>
      </c>
      <c r="I23">
        <f t="shared" si="0"/>
        <v>98.197196666371624</v>
      </c>
    </row>
    <row r="24" spans="1:9" x14ac:dyDescent="0.3">
      <c r="A24" t="s">
        <v>8</v>
      </c>
      <c r="B24" t="s">
        <v>9</v>
      </c>
      <c r="C24" t="s">
        <v>10</v>
      </c>
      <c r="D24" t="s">
        <v>8</v>
      </c>
      <c r="E24">
        <v>165</v>
      </c>
      <c r="F24">
        <v>104.5</v>
      </c>
      <c r="G24" t="s">
        <v>13</v>
      </c>
      <c r="H24">
        <f t="shared" si="1"/>
        <v>95.318403353213071</v>
      </c>
      <c r="I24">
        <f t="shared" si="0"/>
        <v>109.63255397046831</v>
      </c>
    </row>
    <row r="25" spans="1:9" x14ac:dyDescent="0.3">
      <c r="A25" t="s">
        <v>8</v>
      </c>
      <c r="B25" t="s">
        <v>9</v>
      </c>
      <c r="C25" t="s">
        <v>10</v>
      </c>
      <c r="D25" t="s">
        <v>8</v>
      </c>
      <c r="E25">
        <v>179</v>
      </c>
      <c r="F25" t="s">
        <v>10</v>
      </c>
      <c r="G25" t="s">
        <v>13</v>
      </c>
      <c r="H25">
        <f t="shared" si="1"/>
        <v>124.87073002847674</v>
      </c>
      <c r="I25" t="str">
        <f t="shared" si="0"/>
        <v>NA</v>
      </c>
    </row>
    <row r="26" spans="1:9" x14ac:dyDescent="0.3">
      <c r="A26" t="s">
        <v>8</v>
      </c>
      <c r="B26" t="s">
        <v>9</v>
      </c>
      <c r="C26" t="s">
        <v>10</v>
      </c>
      <c r="D26" t="s">
        <v>8</v>
      </c>
      <c r="E26">
        <v>184</v>
      </c>
      <c r="F26">
        <v>151.5</v>
      </c>
      <c r="G26" t="s">
        <v>13</v>
      </c>
      <c r="H26">
        <f t="shared" si="1"/>
        <v>136.81568875322927</v>
      </c>
      <c r="I26">
        <f t="shared" si="0"/>
        <v>110.73291475603827</v>
      </c>
    </row>
    <row r="27" spans="1:9" x14ac:dyDescent="0.3">
      <c r="A27" t="s">
        <v>8</v>
      </c>
      <c r="B27" t="s">
        <v>9</v>
      </c>
      <c r="C27" t="s">
        <v>10</v>
      </c>
      <c r="D27" t="s">
        <v>8</v>
      </c>
      <c r="E27">
        <v>186</v>
      </c>
      <c r="F27">
        <v>161.1</v>
      </c>
      <c r="G27" t="s">
        <v>13</v>
      </c>
      <c r="H27">
        <f t="shared" si="1"/>
        <v>141.80936849449222</v>
      </c>
      <c r="I27">
        <f t="shared" si="0"/>
        <v>113.60321374413074</v>
      </c>
    </row>
    <row r="28" spans="1:9" x14ac:dyDescent="0.3">
      <c r="A28" t="s">
        <v>8</v>
      </c>
      <c r="B28" t="s">
        <v>9</v>
      </c>
      <c r="C28" t="s">
        <v>10</v>
      </c>
      <c r="D28" t="s">
        <v>8</v>
      </c>
      <c r="E28">
        <v>191</v>
      </c>
      <c r="F28">
        <v>138.30000000000001</v>
      </c>
      <c r="G28" t="s">
        <v>13</v>
      </c>
      <c r="H28">
        <f t="shared" si="1"/>
        <v>154.84837272604389</v>
      </c>
      <c r="I28">
        <f t="shared" si="0"/>
        <v>89.313176215728731</v>
      </c>
    </row>
    <row r="29" spans="1:9" x14ac:dyDescent="0.3">
      <c r="A29" t="s">
        <v>8</v>
      </c>
      <c r="B29" t="s">
        <v>9</v>
      </c>
      <c r="C29" t="s">
        <v>10</v>
      </c>
      <c r="D29" t="s">
        <v>8</v>
      </c>
      <c r="E29">
        <v>207</v>
      </c>
      <c r="F29">
        <v>216.2</v>
      </c>
      <c r="G29" t="s">
        <v>14</v>
      </c>
      <c r="H29">
        <f t="shared" si="1"/>
        <v>202.18906575066006</v>
      </c>
      <c r="I29">
        <f t="shared" si="0"/>
        <v>106.9296201539495</v>
      </c>
    </row>
    <row r="30" spans="1:9" x14ac:dyDescent="0.3">
      <c r="A30" t="s">
        <v>8</v>
      </c>
      <c r="B30" t="s">
        <v>9</v>
      </c>
      <c r="C30" t="s">
        <v>10</v>
      </c>
      <c r="D30" t="s">
        <v>8</v>
      </c>
      <c r="E30">
        <v>209</v>
      </c>
      <c r="F30">
        <v>213.7</v>
      </c>
      <c r="G30" t="s">
        <v>14</v>
      </c>
      <c r="H30">
        <f t="shared" si="1"/>
        <v>208.73971431308007</v>
      </c>
      <c r="I30">
        <f t="shared" si="0"/>
        <v>102.37630184713207</v>
      </c>
    </row>
    <row r="31" spans="1:9" x14ac:dyDescent="0.3">
      <c r="A31" t="s">
        <v>8</v>
      </c>
      <c r="B31" t="s">
        <v>9</v>
      </c>
      <c r="C31" t="s">
        <v>10</v>
      </c>
      <c r="D31" t="s">
        <v>8</v>
      </c>
      <c r="E31">
        <v>239</v>
      </c>
      <c r="F31">
        <v>346.6</v>
      </c>
      <c r="G31" t="s">
        <v>14</v>
      </c>
      <c r="H31">
        <f t="shared" si="1"/>
        <v>325.66226533753189</v>
      </c>
      <c r="I31">
        <f t="shared" si="0"/>
        <v>106.42927870097792</v>
      </c>
    </row>
    <row r="32" spans="1:9" x14ac:dyDescent="0.3">
      <c r="A32" t="s">
        <v>15</v>
      </c>
      <c r="B32" t="s">
        <v>16</v>
      </c>
      <c r="C32" t="s">
        <v>10</v>
      </c>
      <c r="D32" t="s">
        <v>17</v>
      </c>
      <c r="E32">
        <v>135</v>
      </c>
      <c r="F32">
        <v>27.8</v>
      </c>
      <c r="G32" t="s">
        <v>11</v>
      </c>
      <c r="H32">
        <f>10^(-5.186)*E32^3.103</f>
        <v>26.572088097601377</v>
      </c>
      <c r="I32">
        <f t="shared" ref="I32" si="2">IF(H32="NA","NA",IF(F32="NA","NA",100*F32/H32))</f>
        <v>104.62105912748899</v>
      </c>
    </row>
    <row r="33" spans="1:9" x14ac:dyDescent="0.3">
      <c r="A33" t="s">
        <v>15</v>
      </c>
      <c r="B33" t="s">
        <v>16</v>
      </c>
      <c r="C33" t="s">
        <v>10</v>
      </c>
      <c r="D33" t="s">
        <v>17</v>
      </c>
      <c r="E33">
        <v>147</v>
      </c>
      <c r="F33">
        <v>38.299999999999997</v>
      </c>
      <c r="G33" t="s">
        <v>11</v>
      </c>
      <c r="H33">
        <f t="shared" ref="H33:H54" si="3">10^(-5.186)*E33^3.103</f>
        <v>34.608732150248919</v>
      </c>
      <c r="I33">
        <f t="shared" ref="I33:I54" si="4">IF(H33="NA","NA",IF(F33="NA","NA",100*F33/H33))</f>
        <v>110.66571243848506</v>
      </c>
    </row>
    <row r="34" spans="1:9" x14ac:dyDescent="0.3">
      <c r="A34" t="s">
        <v>15</v>
      </c>
      <c r="B34" t="s">
        <v>16</v>
      </c>
      <c r="C34" t="s">
        <v>10</v>
      </c>
      <c r="D34" t="s">
        <v>17</v>
      </c>
      <c r="E34">
        <v>164</v>
      </c>
      <c r="F34">
        <v>51.9</v>
      </c>
      <c r="G34" t="s">
        <v>11</v>
      </c>
      <c r="H34">
        <f t="shared" si="3"/>
        <v>48.602707210333385</v>
      </c>
      <c r="I34">
        <f t="shared" si="4"/>
        <v>106.78417516003219</v>
      </c>
    </row>
    <row r="35" spans="1:9" x14ac:dyDescent="0.3">
      <c r="A35" t="s">
        <v>15</v>
      </c>
      <c r="B35" t="s">
        <v>16</v>
      </c>
      <c r="C35" t="s">
        <v>10</v>
      </c>
      <c r="D35" t="s">
        <v>17</v>
      </c>
      <c r="E35">
        <v>166</v>
      </c>
      <c r="F35">
        <v>56.1</v>
      </c>
      <c r="G35" t="s">
        <v>11</v>
      </c>
      <c r="H35">
        <f t="shared" si="3"/>
        <v>50.465594900692295</v>
      </c>
      <c r="I35">
        <f t="shared" si="4"/>
        <v>111.16484430708735</v>
      </c>
    </row>
    <row r="36" spans="1:9" x14ac:dyDescent="0.3">
      <c r="A36" t="s">
        <v>15</v>
      </c>
      <c r="B36" t="s">
        <v>16</v>
      </c>
      <c r="C36" t="s">
        <v>10</v>
      </c>
      <c r="D36" t="s">
        <v>17</v>
      </c>
      <c r="E36">
        <v>172</v>
      </c>
      <c r="F36">
        <v>62.3</v>
      </c>
      <c r="G36" t="s">
        <v>11</v>
      </c>
      <c r="H36">
        <f t="shared" si="3"/>
        <v>56.343623163680988</v>
      </c>
      <c r="I36">
        <f t="shared" si="4"/>
        <v>110.57151901469922</v>
      </c>
    </row>
    <row r="37" spans="1:9" x14ac:dyDescent="0.3">
      <c r="A37" t="s">
        <v>15</v>
      </c>
      <c r="B37" t="s">
        <v>16</v>
      </c>
      <c r="C37" t="s">
        <v>10</v>
      </c>
      <c r="D37" t="s">
        <v>17</v>
      </c>
      <c r="E37">
        <v>204</v>
      </c>
      <c r="F37" t="s">
        <v>10</v>
      </c>
      <c r="G37" t="s">
        <v>13</v>
      </c>
      <c r="H37">
        <f t="shared" si="3"/>
        <v>95.671461747491122</v>
      </c>
      <c r="I37" t="str">
        <f t="shared" si="4"/>
        <v>NA</v>
      </c>
    </row>
    <row r="38" spans="1:9" x14ac:dyDescent="0.3">
      <c r="A38" t="s">
        <v>15</v>
      </c>
      <c r="B38" t="s">
        <v>16</v>
      </c>
      <c r="C38" t="s">
        <v>10</v>
      </c>
      <c r="D38" t="s">
        <v>17</v>
      </c>
      <c r="E38">
        <v>206</v>
      </c>
      <c r="F38">
        <v>108.2</v>
      </c>
      <c r="G38" t="s">
        <v>13</v>
      </c>
      <c r="H38">
        <f t="shared" si="3"/>
        <v>98.61204944699962</v>
      </c>
      <c r="I38">
        <f t="shared" si="4"/>
        <v>109.72289959165036</v>
      </c>
    </row>
    <row r="39" spans="1:9" x14ac:dyDescent="0.3">
      <c r="A39" t="s">
        <v>15</v>
      </c>
      <c r="B39" t="s">
        <v>16</v>
      </c>
      <c r="C39" t="s">
        <v>10</v>
      </c>
      <c r="D39" t="s">
        <v>17</v>
      </c>
      <c r="E39">
        <v>208</v>
      </c>
      <c r="F39">
        <v>110.7</v>
      </c>
      <c r="G39" t="s">
        <v>13</v>
      </c>
      <c r="H39">
        <f t="shared" si="3"/>
        <v>101.61329359401898</v>
      </c>
      <c r="I39">
        <f t="shared" si="4"/>
        <v>108.94243861662984</v>
      </c>
    </row>
    <row r="40" spans="1:9" x14ac:dyDescent="0.3">
      <c r="A40" t="s">
        <v>15</v>
      </c>
      <c r="B40" t="s">
        <v>16</v>
      </c>
      <c r="C40" t="s">
        <v>10</v>
      </c>
      <c r="D40" t="s">
        <v>17</v>
      </c>
      <c r="E40">
        <v>229</v>
      </c>
      <c r="F40">
        <v>150.6</v>
      </c>
      <c r="G40" t="s">
        <v>13</v>
      </c>
      <c r="H40">
        <f t="shared" si="3"/>
        <v>136.95235406098524</v>
      </c>
      <c r="I40">
        <f t="shared" si="4"/>
        <v>109.96525107771234</v>
      </c>
    </row>
    <row r="41" spans="1:9" x14ac:dyDescent="0.3">
      <c r="A41" t="s">
        <v>15</v>
      </c>
      <c r="B41" t="s">
        <v>16</v>
      </c>
      <c r="C41" t="s">
        <v>10</v>
      </c>
      <c r="D41" t="s">
        <v>17</v>
      </c>
      <c r="E41">
        <v>241</v>
      </c>
      <c r="F41">
        <v>174.7</v>
      </c>
      <c r="G41" t="s">
        <v>13</v>
      </c>
      <c r="H41">
        <f t="shared" si="3"/>
        <v>160.47185875774059</v>
      </c>
      <c r="I41">
        <f t="shared" si="4"/>
        <v>108.86644010507736</v>
      </c>
    </row>
    <row r="42" spans="1:9" x14ac:dyDescent="0.3">
      <c r="A42" t="s">
        <v>15</v>
      </c>
      <c r="B42" t="s">
        <v>16</v>
      </c>
      <c r="C42" t="s">
        <v>10</v>
      </c>
      <c r="D42" t="s">
        <v>17</v>
      </c>
      <c r="E42">
        <v>245</v>
      </c>
      <c r="F42">
        <v>185.5</v>
      </c>
      <c r="G42" t="s">
        <v>13</v>
      </c>
      <c r="H42">
        <f t="shared" si="3"/>
        <v>168.88160968960398</v>
      </c>
      <c r="I42">
        <f t="shared" si="4"/>
        <v>109.84026048836212</v>
      </c>
    </row>
    <row r="43" spans="1:9" x14ac:dyDescent="0.3">
      <c r="A43" t="s">
        <v>15</v>
      </c>
      <c r="B43" t="s">
        <v>16</v>
      </c>
      <c r="C43" t="s">
        <v>10</v>
      </c>
      <c r="D43" t="s">
        <v>17</v>
      </c>
      <c r="E43">
        <v>246</v>
      </c>
      <c r="F43">
        <v>187.6</v>
      </c>
      <c r="G43" t="s">
        <v>13</v>
      </c>
      <c r="H43">
        <f t="shared" si="3"/>
        <v>171.02974072203463</v>
      </c>
      <c r="I43">
        <f t="shared" si="4"/>
        <v>109.6885250530176</v>
      </c>
    </row>
    <row r="44" spans="1:9" x14ac:dyDescent="0.3">
      <c r="A44" t="s">
        <v>15</v>
      </c>
      <c r="B44" t="s">
        <v>16</v>
      </c>
      <c r="C44" t="s">
        <v>10</v>
      </c>
      <c r="D44" t="s">
        <v>17</v>
      </c>
      <c r="E44">
        <v>249</v>
      </c>
      <c r="F44">
        <v>193.9</v>
      </c>
      <c r="G44" t="s">
        <v>13</v>
      </c>
      <c r="H44">
        <f t="shared" si="3"/>
        <v>177.58512039044504</v>
      </c>
      <c r="I44">
        <f t="shared" si="4"/>
        <v>109.18707579423572</v>
      </c>
    </row>
    <row r="45" spans="1:9" x14ac:dyDescent="0.3">
      <c r="A45" t="s">
        <v>15</v>
      </c>
      <c r="B45" t="s">
        <v>16</v>
      </c>
      <c r="C45" t="s">
        <v>10</v>
      </c>
      <c r="D45" t="s">
        <v>17</v>
      </c>
      <c r="E45">
        <v>261</v>
      </c>
      <c r="F45">
        <v>225.1</v>
      </c>
      <c r="G45" t="s">
        <v>13</v>
      </c>
      <c r="H45">
        <f t="shared" si="3"/>
        <v>205.51119958640891</v>
      </c>
      <c r="I45">
        <f t="shared" si="4"/>
        <v>109.53174350255048</v>
      </c>
    </row>
    <row r="46" spans="1:9" x14ac:dyDescent="0.3">
      <c r="A46" t="s">
        <v>15</v>
      </c>
      <c r="B46" t="s">
        <v>16</v>
      </c>
      <c r="C46" t="s">
        <v>10</v>
      </c>
      <c r="D46" t="s">
        <v>17</v>
      </c>
      <c r="E46">
        <v>271</v>
      </c>
      <c r="F46">
        <v>253.4</v>
      </c>
      <c r="G46" t="s">
        <v>13</v>
      </c>
      <c r="H46">
        <f t="shared" si="3"/>
        <v>230.94241850846129</v>
      </c>
      <c r="I46">
        <f t="shared" si="4"/>
        <v>109.72432073613012</v>
      </c>
    </row>
    <row r="47" spans="1:9" x14ac:dyDescent="0.3">
      <c r="A47" t="s">
        <v>15</v>
      </c>
      <c r="B47" t="s">
        <v>16</v>
      </c>
      <c r="C47" t="s">
        <v>10</v>
      </c>
      <c r="D47" t="s">
        <v>17</v>
      </c>
      <c r="E47">
        <v>276</v>
      </c>
      <c r="F47">
        <v>268.2</v>
      </c>
      <c r="G47" t="s">
        <v>13</v>
      </c>
      <c r="H47">
        <f t="shared" si="3"/>
        <v>244.42233105524866</v>
      </c>
      <c r="I47">
        <f t="shared" si="4"/>
        <v>109.7281082469411</v>
      </c>
    </row>
    <row r="48" spans="1:9" x14ac:dyDescent="0.3">
      <c r="A48" t="s">
        <v>15</v>
      </c>
      <c r="B48" t="s">
        <v>16</v>
      </c>
      <c r="C48" t="s">
        <v>10</v>
      </c>
      <c r="D48" t="s">
        <v>17</v>
      </c>
      <c r="E48">
        <v>279</v>
      </c>
      <c r="F48">
        <v>276.8</v>
      </c>
      <c r="G48" t="s">
        <v>13</v>
      </c>
      <c r="H48">
        <f t="shared" si="3"/>
        <v>252.76087071403174</v>
      </c>
      <c r="I48">
        <f t="shared" si="4"/>
        <v>109.51062133076984</v>
      </c>
    </row>
    <row r="49" spans="1:9" x14ac:dyDescent="0.3">
      <c r="A49" t="s">
        <v>15</v>
      </c>
      <c r="B49" t="s">
        <v>16</v>
      </c>
      <c r="C49" t="s">
        <v>10</v>
      </c>
      <c r="D49" t="s">
        <v>17</v>
      </c>
      <c r="E49">
        <v>285</v>
      </c>
      <c r="F49">
        <v>296</v>
      </c>
      <c r="G49" t="s">
        <v>13</v>
      </c>
      <c r="H49">
        <f t="shared" si="3"/>
        <v>270.01233256083771</v>
      </c>
      <c r="I49">
        <f t="shared" si="4"/>
        <v>109.62462239879613</v>
      </c>
    </row>
    <row r="50" spans="1:9" x14ac:dyDescent="0.3">
      <c r="A50" t="s">
        <v>15</v>
      </c>
      <c r="B50" t="s">
        <v>16</v>
      </c>
      <c r="C50" t="s">
        <v>10</v>
      </c>
      <c r="D50" t="s">
        <v>17</v>
      </c>
      <c r="E50">
        <v>291</v>
      </c>
      <c r="F50">
        <v>316.39999999999998</v>
      </c>
      <c r="G50" t="s">
        <v>13</v>
      </c>
      <c r="H50">
        <f t="shared" si="3"/>
        <v>288.04473725579322</v>
      </c>
      <c r="I50">
        <f t="shared" si="4"/>
        <v>109.84404818999569</v>
      </c>
    </row>
    <row r="51" spans="1:9" x14ac:dyDescent="0.3">
      <c r="A51" t="s">
        <v>15</v>
      </c>
      <c r="B51" t="s">
        <v>16</v>
      </c>
      <c r="C51" t="s">
        <v>10</v>
      </c>
      <c r="D51" t="s">
        <v>17</v>
      </c>
      <c r="E51">
        <v>336</v>
      </c>
      <c r="F51">
        <v>492.3</v>
      </c>
      <c r="G51" t="s">
        <v>13</v>
      </c>
      <c r="H51">
        <f t="shared" si="3"/>
        <v>450.01892484838424</v>
      </c>
      <c r="I51">
        <f t="shared" si="4"/>
        <v>109.39539935256293</v>
      </c>
    </row>
    <row r="52" spans="1:9" x14ac:dyDescent="0.3">
      <c r="A52" t="s">
        <v>15</v>
      </c>
      <c r="B52" t="s">
        <v>16</v>
      </c>
      <c r="C52" t="s">
        <v>10</v>
      </c>
      <c r="D52" t="s">
        <v>17</v>
      </c>
      <c r="E52">
        <v>339</v>
      </c>
      <c r="F52">
        <v>505.1</v>
      </c>
      <c r="G52" t="s">
        <v>13</v>
      </c>
      <c r="H52">
        <f t="shared" si="3"/>
        <v>462.60429809997947</v>
      </c>
      <c r="I52">
        <f t="shared" si="4"/>
        <v>109.186188298414</v>
      </c>
    </row>
    <row r="53" spans="1:9" x14ac:dyDescent="0.3">
      <c r="A53" t="s">
        <v>15</v>
      </c>
      <c r="B53" t="s">
        <v>16</v>
      </c>
      <c r="C53" t="s">
        <v>10</v>
      </c>
      <c r="D53" t="s">
        <v>17</v>
      </c>
      <c r="E53">
        <v>340</v>
      </c>
      <c r="F53">
        <v>512.6</v>
      </c>
      <c r="G53" t="s">
        <v>13</v>
      </c>
      <c r="H53">
        <f t="shared" si="3"/>
        <v>466.85184511035379</v>
      </c>
      <c r="I53">
        <f t="shared" si="4"/>
        <v>109.7992875831587</v>
      </c>
    </row>
    <row r="54" spans="1:9" x14ac:dyDescent="0.3">
      <c r="A54" t="s">
        <v>18</v>
      </c>
      <c r="B54" t="s">
        <v>20</v>
      </c>
      <c r="C54" t="s">
        <v>23</v>
      </c>
      <c r="D54" t="s">
        <v>22</v>
      </c>
      <c r="E54">
        <v>161</v>
      </c>
      <c r="F54">
        <v>25.5</v>
      </c>
      <c r="G54" t="s">
        <v>12</v>
      </c>
      <c r="H54">
        <f>10^(-5.422)*E54^3.194</f>
        <v>42.325475715673058</v>
      </c>
      <c r="I54">
        <f t="shared" si="4"/>
        <v>60.247403174626079</v>
      </c>
    </row>
    <row r="55" spans="1:9" x14ac:dyDescent="0.3">
      <c r="A55" t="s">
        <v>18</v>
      </c>
      <c r="B55" t="s">
        <v>20</v>
      </c>
      <c r="C55" t="s">
        <v>21</v>
      </c>
      <c r="D55" t="s">
        <v>22</v>
      </c>
      <c r="E55">
        <v>172</v>
      </c>
      <c r="F55">
        <v>27.8</v>
      </c>
      <c r="G55" t="s">
        <v>12</v>
      </c>
      <c r="H55">
        <f t="shared" ref="H55:H85" si="5">10^(-5.422)*E55^3.194</f>
        <v>52.273052239141634</v>
      </c>
      <c r="I55">
        <f t="shared" ref="I55:I85" si="6">IF(H55="NA","NA",IF(F55="NA","NA",100*F55/H55))</f>
        <v>53.182278074788961</v>
      </c>
    </row>
    <row r="56" spans="1:9" x14ac:dyDescent="0.3">
      <c r="A56" t="s">
        <v>18</v>
      </c>
      <c r="B56" t="s">
        <v>20</v>
      </c>
      <c r="C56" t="s">
        <v>21</v>
      </c>
      <c r="D56" t="s">
        <v>22</v>
      </c>
      <c r="E56">
        <v>203</v>
      </c>
      <c r="F56">
        <v>53.9</v>
      </c>
      <c r="G56" t="s">
        <v>11</v>
      </c>
      <c r="H56">
        <f t="shared" si="5"/>
        <v>88.744683545251448</v>
      </c>
      <c r="I56">
        <f t="shared" si="6"/>
        <v>60.736032680218038</v>
      </c>
    </row>
    <row r="57" spans="1:9" x14ac:dyDescent="0.3">
      <c r="A57" t="s">
        <v>18</v>
      </c>
      <c r="B57" t="s">
        <v>20</v>
      </c>
      <c r="C57" t="s">
        <v>23</v>
      </c>
      <c r="D57" t="s">
        <v>22</v>
      </c>
      <c r="E57">
        <v>206</v>
      </c>
      <c r="F57">
        <v>54.4</v>
      </c>
      <c r="G57" t="s">
        <v>11</v>
      </c>
      <c r="H57">
        <f t="shared" si="5"/>
        <v>93.001917284229378</v>
      </c>
      <c r="I57">
        <f t="shared" si="6"/>
        <v>58.493417757985057</v>
      </c>
    </row>
    <row r="58" spans="1:9" x14ac:dyDescent="0.3">
      <c r="A58" t="s">
        <v>18</v>
      </c>
      <c r="B58" t="s">
        <v>20</v>
      </c>
      <c r="C58" t="s">
        <v>21</v>
      </c>
      <c r="D58" t="s">
        <v>22</v>
      </c>
      <c r="E58">
        <v>209</v>
      </c>
      <c r="F58">
        <v>54</v>
      </c>
      <c r="G58" t="s">
        <v>11</v>
      </c>
      <c r="H58">
        <f t="shared" si="5"/>
        <v>97.397371785425293</v>
      </c>
      <c r="I58">
        <f t="shared" si="6"/>
        <v>55.442974497265283</v>
      </c>
    </row>
    <row r="59" spans="1:9" x14ac:dyDescent="0.3">
      <c r="A59" t="s">
        <v>18</v>
      </c>
      <c r="B59" t="s">
        <v>20</v>
      </c>
      <c r="C59" t="s">
        <v>21</v>
      </c>
      <c r="D59" t="s">
        <v>22</v>
      </c>
      <c r="E59">
        <v>215</v>
      </c>
      <c r="F59">
        <v>67.3</v>
      </c>
      <c r="G59" t="s">
        <v>11</v>
      </c>
      <c r="H59">
        <f t="shared" si="5"/>
        <v>106.61257697220694</v>
      </c>
      <c r="I59">
        <f t="shared" si="6"/>
        <v>63.12576049779247</v>
      </c>
    </row>
    <row r="60" spans="1:9" x14ac:dyDescent="0.3">
      <c r="A60" t="s">
        <v>18</v>
      </c>
      <c r="B60" t="s">
        <v>20</v>
      </c>
      <c r="C60" t="s">
        <v>21</v>
      </c>
      <c r="D60" t="s">
        <v>22</v>
      </c>
      <c r="E60">
        <v>225</v>
      </c>
      <c r="F60">
        <v>78.099999999999994</v>
      </c>
      <c r="G60" t="s">
        <v>11</v>
      </c>
      <c r="H60">
        <f t="shared" si="5"/>
        <v>123.27385087488561</v>
      </c>
      <c r="I60">
        <f t="shared" si="6"/>
        <v>63.354879762185789</v>
      </c>
    </row>
    <row r="61" spans="1:9" x14ac:dyDescent="0.3">
      <c r="A61" t="s">
        <v>18</v>
      </c>
      <c r="B61" t="s">
        <v>20</v>
      </c>
      <c r="C61" t="s">
        <v>21</v>
      </c>
      <c r="D61" t="s">
        <v>22</v>
      </c>
      <c r="E61">
        <v>258</v>
      </c>
      <c r="F61">
        <v>111.1</v>
      </c>
      <c r="G61" t="s">
        <v>11</v>
      </c>
      <c r="H61">
        <f t="shared" si="5"/>
        <v>190.85930623218869</v>
      </c>
      <c r="I61">
        <f t="shared" si="6"/>
        <v>58.210418026376978</v>
      </c>
    </row>
    <row r="62" spans="1:9" x14ac:dyDescent="0.3">
      <c r="A62" t="s">
        <v>18</v>
      </c>
      <c r="B62" t="s">
        <v>20</v>
      </c>
      <c r="C62" t="s">
        <v>23</v>
      </c>
      <c r="D62" t="s">
        <v>22</v>
      </c>
      <c r="E62">
        <v>286</v>
      </c>
      <c r="F62">
        <v>158.6</v>
      </c>
      <c r="G62" t="s">
        <v>11</v>
      </c>
      <c r="H62">
        <f t="shared" si="5"/>
        <v>265.23639091560477</v>
      </c>
      <c r="I62">
        <f t="shared" si="6"/>
        <v>59.79571636173587</v>
      </c>
    </row>
    <row r="63" spans="1:9" x14ac:dyDescent="0.3">
      <c r="A63" t="s">
        <v>18</v>
      </c>
      <c r="B63" t="s">
        <v>20</v>
      </c>
      <c r="C63" t="s">
        <v>23</v>
      </c>
      <c r="D63" t="s">
        <v>22</v>
      </c>
      <c r="E63">
        <v>295</v>
      </c>
      <c r="F63">
        <v>176.6</v>
      </c>
      <c r="G63" t="s">
        <v>11</v>
      </c>
      <c r="H63">
        <f t="shared" si="5"/>
        <v>292.8272702750906</v>
      </c>
      <c r="I63">
        <f t="shared" si="6"/>
        <v>60.308590738183895</v>
      </c>
    </row>
    <row r="64" spans="1:9" x14ac:dyDescent="0.3">
      <c r="A64" t="s">
        <v>18</v>
      </c>
      <c r="B64" t="s">
        <v>20</v>
      </c>
      <c r="C64" t="s">
        <v>21</v>
      </c>
      <c r="D64" t="s">
        <v>22</v>
      </c>
      <c r="E64">
        <v>297</v>
      </c>
      <c r="F64" t="s">
        <v>10</v>
      </c>
      <c r="G64" t="s">
        <v>11</v>
      </c>
      <c r="H64">
        <f t="shared" si="5"/>
        <v>299.21550824361839</v>
      </c>
      <c r="I64" t="str">
        <f t="shared" si="6"/>
        <v>NA</v>
      </c>
    </row>
    <row r="65" spans="1:9" x14ac:dyDescent="0.3">
      <c r="A65" t="s">
        <v>18</v>
      </c>
      <c r="B65" t="s">
        <v>20</v>
      </c>
      <c r="C65" t="s">
        <v>23</v>
      </c>
      <c r="D65" t="s">
        <v>22</v>
      </c>
      <c r="E65">
        <v>298</v>
      </c>
      <c r="F65">
        <v>187.4</v>
      </c>
      <c r="G65" t="s">
        <v>11</v>
      </c>
      <c r="H65">
        <f t="shared" si="5"/>
        <v>302.44523558248608</v>
      </c>
      <c r="I65">
        <f t="shared" si="6"/>
        <v>61.961630719386974</v>
      </c>
    </row>
    <row r="66" spans="1:9" x14ac:dyDescent="0.3">
      <c r="A66" t="s">
        <v>18</v>
      </c>
      <c r="B66" t="s">
        <v>20</v>
      </c>
      <c r="C66" t="s">
        <v>21</v>
      </c>
      <c r="D66" t="s">
        <v>22</v>
      </c>
      <c r="E66">
        <v>299</v>
      </c>
      <c r="F66">
        <v>174.8</v>
      </c>
      <c r="G66" t="s">
        <v>11</v>
      </c>
      <c r="H66">
        <f t="shared" si="5"/>
        <v>305.69882926275255</v>
      </c>
      <c r="I66">
        <f t="shared" si="6"/>
        <v>57.180461051015961</v>
      </c>
    </row>
    <row r="67" spans="1:9" x14ac:dyDescent="0.3">
      <c r="A67" t="s">
        <v>18</v>
      </c>
      <c r="B67" t="s">
        <v>20</v>
      </c>
      <c r="C67" t="s">
        <v>23</v>
      </c>
      <c r="D67" t="s">
        <v>22</v>
      </c>
      <c r="E67">
        <v>308</v>
      </c>
      <c r="F67">
        <v>203</v>
      </c>
      <c r="G67" t="s">
        <v>13</v>
      </c>
      <c r="H67">
        <f t="shared" si="5"/>
        <v>336.07096149956618</v>
      </c>
      <c r="I67">
        <f t="shared" si="6"/>
        <v>60.403909666638079</v>
      </c>
    </row>
    <row r="68" spans="1:9" x14ac:dyDescent="0.3">
      <c r="A68" t="s">
        <v>18</v>
      </c>
      <c r="B68" t="s">
        <v>20</v>
      </c>
      <c r="C68" t="s">
        <v>21</v>
      </c>
      <c r="D68" t="s">
        <v>22</v>
      </c>
      <c r="E68">
        <v>314</v>
      </c>
      <c r="F68">
        <v>182.6</v>
      </c>
      <c r="G68" t="s">
        <v>13</v>
      </c>
      <c r="H68">
        <f t="shared" si="5"/>
        <v>357.43188866908815</v>
      </c>
      <c r="I68">
        <f t="shared" si="6"/>
        <v>51.086656168233439</v>
      </c>
    </row>
    <row r="69" spans="1:9" x14ac:dyDescent="0.3">
      <c r="A69" t="s">
        <v>18</v>
      </c>
      <c r="B69" t="s">
        <v>20</v>
      </c>
      <c r="C69" t="s">
        <v>23</v>
      </c>
      <c r="D69" t="s">
        <v>22</v>
      </c>
      <c r="E69">
        <v>316</v>
      </c>
      <c r="F69">
        <v>261.10000000000002</v>
      </c>
      <c r="G69" t="s">
        <v>13</v>
      </c>
      <c r="H69">
        <f t="shared" si="5"/>
        <v>364.75440204111311</v>
      </c>
      <c r="I69">
        <f t="shared" si="6"/>
        <v>71.58241231330507</v>
      </c>
    </row>
    <row r="70" spans="1:9" x14ac:dyDescent="0.3">
      <c r="A70" t="s">
        <v>18</v>
      </c>
      <c r="B70" t="s">
        <v>20</v>
      </c>
      <c r="C70" t="s">
        <v>21</v>
      </c>
      <c r="D70" t="s">
        <v>22</v>
      </c>
      <c r="E70">
        <v>318</v>
      </c>
      <c r="F70">
        <v>204.4</v>
      </c>
      <c r="G70" t="s">
        <v>13</v>
      </c>
      <c r="H70">
        <f t="shared" si="5"/>
        <v>372.17930557718694</v>
      </c>
      <c r="I70">
        <f t="shared" si="6"/>
        <v>54.919764999563931</v>
      </c>
    </row>
    <row r="71" spans="1:9" x14ac:dyDescent="0.3">
      <c r="A71" t="s">
        <v>18</v>
      </c>
      <c r="B71" t="s">
        <v>20</v>
      </c>
      <c r="C71" t="s">
        <v>21</v>
      </c>
      <c r="D71" t="s">
        <v>22</v>
      </c>
      <c r="E71">
        <v>324</v>
      </c>
      <c r="F71">
        <v>202.4</v>
      </c>
      <c r="G71" t="s">
        <v>13</v>
      </c>
      <c r="H71">
        <f t="shared" si="5"/>
        <v>395.07610420922936</v>
      </c>
      <c r="I71">
        <f t="shared" si="6"/>
        <v>51.230635779685237</v>
      </c>
    </row>
    <row r="72" spans="1:9" x14ac:dyDescent="0.3">
      <c r="A72" t="s">
        <v>18</v>
      </c>
      <c r="B72" t="s">
        <v>20</v>
      </c>
      <c r="C72" t="s">
        <v>23</v>
      </c>
      <c r="D72" t="s">
        <v>22</v>
      </c>
      <c r="E72">
        <v>326</v>
      </c>
      <c r="F72">
        <v>253</v>
      </c>
      <c r="G72" t="s">
        <v>13</v>
      </c>
      <c r="H72">
        <f t="shared" si="5"/>
        <v>402.91832014825627</v>
      </c>
      <c r="I72">
        <f t="shared" si="6"/>
        <v>62.791882957048735</v>
      </c>
    </row>
    <row r="73" spans="1:9" x14ac:dyDescent="0.3">
      <c r="A73" t="s">
        <v>18</v>
      </c>
      <c r="B73" t="s">
        <v>20</v>
      </c>
      <c r="C73" t="s">
        <v>21</v>
      </c>
      <c r="D73" t="s">
        <v>22</v>
      </c>
      <c r="E73">
        <v>333</v>
      </c>
      <c r="F73">
        <v>232.2</v>
      </c>
      <c r="G73" t="s">
        <v>13</v>
      </c>
      <c r="H73">
        <f t="shared" si="5"/>
        <v>431.20807178985984</v>
      </c>
      <c r="I73">
        <f t="shared" si="6"/>
        <v>53.848713693179143</v>
      </c>
    </row>
    <row r="74" spans="1:9" x14ac:dyDescent="0.3">
      <c r="A74" t="s">
        <v>18</v>
      </c>
      <c r="B74" t="s">
        <v>20</v>
      </c>
      <c r="C74" t="s">
        <v>23</v>
      </c>
      <c r="D74" t="s">
        <v>22</v>
      </c>
      <c r="E74">
        <v>338</v>
      </c>
      <c r="F74">
        <v>233.3</v>
      </c>
      <c r="G74" t="s">
        <v>13</v>
      </c>
      <c r="H74">
        <f t="shared" si="5"/>
        <v>452.23059513024469</v>
      </c>
      <c r="I74">
        <f t="shared" si="6"/>
        <v>51.58872542288043</v>
      </c>
    </row>
    <row r="75" spans="1:9" x14ac:dyDescent="0.3">
      <c r="A75" t="s">
        <v>18</v>
      </c>
      <c r="B75" t="s">
        <v>20</v>
      </c>
      <c r="C75" t="s">
        <v>23</v>
      </c>
      <c r="D75" t="s">
        <v>22</v>
      </c>
      <c r="E75">
        <v>339</v>
      </c>
      <c r="F75">
        <v>223</v>
      </c>
      <c r="G75" t="s">
        <v>13</v>
      </c>
      <c r="H75">
        <f t="shared" si="5"/>
        <v>456.51792652467049</v>
      </c>
      <c r="I75">
        <f t="shared" si="6"/>
        <v>48.848026998113724</v>
      </c>
    </row>
    <row r="76" spans="1:9" x14ac:dyDescent="0.3">
      <c r="A76" t="s">
        <v>18</v>
      </c>
      <c r="B76" t="s">
        <v>20</v>
      </c>
      <c r="C76" t="s">
        <v>21</v>
      </c>
      <c r="D76" t="s">
        <v>22</v>
      </c>
      <c r="E76">
        <v>348</v>
      </c>
      <c r="F76" t="s">
        <v>10</v>
      </c>
      <c r="G76" t="s">
        <v>13</v>
      </c>
      <c r="H76">
        <f t="shared" si="5"/>
        <v>496.3683767807949</v>
      </c>
      <c r="I76" t="str">
        <f t="shared" si="6"/>
        <v>NA</v>
      </c>
    </row>
    <row r="77" spans="1:9" x14ac:dyDescent="0.3">
      <c r="A77" t="s">
        <v>18</v>
      </c>
      <c r="B77" t="s">
        <v>20</v>
      </c>
      <c r="C77" t="s">
        <v>21</v>
      </c>
      <c r="D77" t="s">
        <v>22</v>
      </c>
      <c r="E77">
        <v>423</v>
      </c>
      <c r="F77">
        <v>575.70000000000005</v>
      </c>
      <c r="G77" t="s">
        <v>14</v>
      </c>
      <c r="H77">
        <f t="shared" si="5"/>
        <v>925.82975297093947</v>
      </c>
      <c r="I77">
        <f t="shared" si="6"/>
        <v>62.182058650913817</v>
      </c>
    </row>
    <row r="78" spans="1:9" x14ac:dyDescent="0.3">
      <c r="A78" t="s">
        <v>18</v>
      </c>
      <c r="B78" t="s">
        <v>20</v>
      </c>
      <c r="C78" t="s">
        <v>21</v>
      </c>
      <c r="D78" t="s">
        <v>22</v>
      </c>
      <c r="E78">
        <v>442</v>
      </c>
      <c r="F78">
        <v>720.1</v>
      </c>
      <c r="G78" t="s">
        <v>14</v>
      </c>
      <c r="H78">
        <f t="shared" si="5"/>
        <v>1065.3166832882353</v>
      </c>
      <c r="I78">
        <f t="shared" si="6"/>
        <v>67.594923772086233</v>
      </c>
    </row>
    <row r="79" spans="1:9" x14ac:dyDescent="0.3">
      <c r="A79" t="s">
        <v>18</v>
      </c>
      <c r="B79" t="s">
        <v>20</v>
      </c>
      <c r="C79" t="s">
        <v>21</v>
      </c>
      <c r="D79" t="s">
        <v>22</v>
      </c>
      <c r="E79">
        <v>447</v>
      </c>
      <c r="F79">
        <v>642</v>
      </c>
      <c r="G79" t="s">
        <v>14</v>
      </c>
      <c r="H79">
        <f t="shared" si="5"/>
        <v>1104.2876848365961</v>
      </c>
      <c r="I79">
        <f t="shared" si="6"/>
        <v>58.137024329398201</v>
      </c>
    </row>
    <row r="80" spans="1:9" x14ac:dyDescent="0.3">
      <c r="A80" t="s">
        <v>18</v>
      </c>
      <c r="B80" t="s">
        <v>20</v>
      </c>
      <c r="C80" t="s">
        <v>23</v>
      </c>
      <c r="D80" t="s">
        <v>22</v>
      </c>
      <c r="E80">
        <v>455</v>
      </c>
      <c r="F80">
        <v>754.1</v>
      </c>
      <c r="G80" t="s">
        <v>14</v>
      </c>
      <c r="H80">
        <f t="shared" si="5"/>
        <v>1168.6605955789448</v>
      </c>
      <c r="I80">
        <f t="shared" si="6"/>
        <v>64.526861165060936</v>
      </c>
    </row>
    <row r="81" spans="1:9" x14ac:dyDescent="0.3">
      <c r="A81" t="s">
        <v>18</v>
      </c>
      <c r="B81" t="s">
        <v>16</v>
      </c>
      <c r="C81" t="s">
        <v>10</v>
      </c>
      <c r="D81" t="s">
        <v>19</v>
      </c>
      <c r="E81">
        <v>128</v>
      </c>
      <c r="F81">
        <v>25</v>
      </c>
      <c r="G81" t="s">
        <v>12</v>
      </c>
      <c r="H81" t="s">
        <v>10</v>
      </c>
      <c r="I81" t="str">
        <f t="shared" si="6"/>
        <v>NA</v>
      </c>
    </row>
    <row r="82" spans="1:9" x14ac:dyDescent="0.3">
      <c r="A82" t="s">
        <v>18</v>
      </c>
      <c r="B82" t="s">
        <v>16</v>
      </c>
      <c r="C82" t="s">
        <v>10</v>
      </c>
      <c r="D82" t="s">
        <v>19</v>
      </c>
      <c r="E82">
        <v>134</v>
      </c>
      <c r="F82">
        <v>29.9</v>
      </c>
      <c r="G82" t="s">
        <v>12</v>
      </c>
      <c r="H82" t="s">
        <v>10</v>
      </c>
      <c r="I82" t="str">
        <f t="shared" si="6"/>
        <v>NA</v>
      </c>
    </row>
    <row r="83" spans="1:9" x14ac:dyDescent="0.3">
      <c r="A83" t="s">
        <v>18</v>
      </c>
      <c r="B83" t="s">
        <v>16</v>
      </c>
      <c r="C83" t="s">
        <v>10</v>
      </c>
      <c r="D83" t="s">
        <v>19</v>
      </c>
      <c r="E83">
        <v>138</v>
      </c>
      <c r="F83">
        <v>32.700000000000003</v>
      </c>
      <c r="G83" t="s">
        <v>12</v>
      </c>
      <c r="H83" t="s">
        <v>10</v>
      </c>
      <c r="I83" t="str">
        <f t="shared" si="6"/>
        <v>NA</v>
      </c>
    </row>
    <row r="84" spans="1:9" x14ac:dyDescent="0.3">
      <c r="A84" t="s">
        <v>18</v>
      </c>
      <c r="B84" t="s">
        <v>16</v>
      </c>
      <c r="C84" t="s">
        <v>10</v>
      </c>
      <c r="D84" t="s">
        <v>19</v>
      </c>
      <c r="E84">
        <v>143</v>
      </c>
      <c r="F84">
        <v>40.9</v>
      </c>
      <c r="G84" t="s">
        <v>12</v>
      </c>
      <c r="H84">
        <f>10^(-4.867)*E84^2.96</f>
        <v>32.568268581802911</v>
      </c>
      <c r="I84">
        <f t="shared" si="6"/>
        <v>125.58235909062827</v>
      </c>
    </row>
    <row r="85" spans="1:9" x14ac:dyDescent="0.3">
      <c r="A85" t="s">
        <v>18</v>
      </c>
      <c r="B85" t="s">
        <v>16</v>
      </c>
      <c r="C85" t="s">
        <v>10</v>
      </c>
      <c r="D85" t="s">
        <v>19</v>
      </c>
      <c r="E85">
        <v>208</v>
      </c>
      <c r="F85">
        <v>117.3</v>
      </c>
      <c r="G85" t="s">
        <v>11</v>
      </c>
      <c r="H85">
        <f t="shared" ref="H85:H95" si="7">10^(-4.867)*E85^2.96</f>
        <v>98.734168141837017</v>
      </c>
      <c r="I85">
        <f t="shared" ref="I85:I95" si="8">IF(H85="NA","NA",IF(F85="NA","NA",100*F85/H85))</f>
        <v>118.80385707153795</v>
      </c>
    </row>
    <row r="86" spans="1:9" x14ac:dyDescent="0.3">
      <c r="A86" t="s">
        <v>18</v>
      </c>
      <c r="B86" t="s">
        <v>16</v>
      </c>
      <c r="C86" t="s">
        <v>10</v>
      </c>
      <c r="D86" t="s">
        <v>19</v>
      </c>
      <c r="E86">
        <v>220</v>
      </c>
      <c r="F86">
        <v>116</v>
      </c>
      <c r="G86" t="s">
        <v>11</v>
      </c>
      <c r="H86">
        <f t="shared" si="7"/>
        <v>116.56579640646611</v>
      </c>
      <c r="I86">
        <f t="shared" si="8"/>
        <v>99.51461198403932</v>
      </c>
    </row>
    <row r="87" spans="1:9" x14ac:dyDescent="0.3">
      <c r="A87" t="s">
        <v>18</v>
      </c>
      <c r="B87" t="s">
        <v>16</v>
      </c>
      <c r="C87" t="s">
        <v>10</v>
      </c>
      <c r="D87" t="s">
        <v>19</v>
      </c>
      <c r="E87">
        <v>230</v>
      </c>
      <c r="F87">
        <v>122.9</v>
      </c>
      <c r="G87" t="s">
        <v>13</v>
      </c>
      <c r="H87">
        <f t="shared" si="7"/>
        <v>132.95797579294589</v>
      </c>
      <c r="I87">
        <f t="shared" si="8"/>
        <v>92.43522193162066</v>
      </c>
    </row>
    <row r="88" spans="1:9" x14ac:dyDescent="0.3">
      <c r="A88" t="s">
        <v>18</v>
      </c>
      <c r="B88" t="s">
        <v>16</v>
      </c>
      <c r="C88" t="s">
        <v>10</v>
      </c>
      <c r="D88" t="s">
        <v>19</v>
      </c>
      <c r="E88">
        <v>232</v>
      </c>
      <c r="F88">
        <v>144.80000000000001</v>
      </c>
      <c r="G88" t="s">
        <v>13</v>
      </c>
      <c r="H88">
        <f t="shared" si="7"/>
        <v>136.40944290613859</v>
      </c>
      <c r="I88">
        <f t="shared" si="8"/>
        <v>106.15100898816429</v>
      </c>
    </row>
    <row r="89" spans="1:9" x14ac:dyDescent="0.3">
      <c r="A89" t="s">
        <v>18</v>
      </c>
      <c r="B89" t="s">
        <v>16</v>
      </c>
      <c r="C89" t="s">
        <v>10</v>
      </c>
      <c r="D89" t="s">
        <v>19</v>
      </c>
      <c r="E89">
        <v>245</v>
      </c>
      <c r="F89">
        <v>164.4</v>
      </c>
      <c r="G89" t="s">
        <v>13</v>
      </c>
      <c r="H89">
        <f t="shared" si="7"/>
        <v>160.29929403953102</v>
      </c>
      <c r="I89">
        <f t="shared" si="8"/>
        <v>102.55815597008039</v>
      </c>
    </row>
    <row r="90" spans="1:9" x14ac:dyDescent="0.3">
      <c r="A90" t="s">
        <v>18</v>
      </c>
      <c r="B90" t="s">
        <v>16</v>
      </c>
      <c r="C90" t="s">
        <v>10</v>
      </c>
      <c r="D90" t="s">
        <v>19</v>
      </c>
      <c r="E90">
        <v>249</v>
      </c>
      <c r="F90">
        <v>171.8</v>
      </c>
      <c r="G90" t="s">
        <v>13</v>
      </c>
      <c r="H90">
        <f t="shared" si="7"/>
        <v>168.17059757614683</v>
      </c>
      <c r="I90">
        <f t="shared" si="8"/>
        <v>102.15816704951042</v>
      </c>
    </row>
    <row r="91" spans="1:9" x14ac:dyDescent="0.3">
      <c r="A91" t="s">
        <v>18</v>
      </c>
      <c r="B91" t="s">
        <v>16</v>
      </c>
      <c r="C91" t="s">
        <v>10</v>
      </c>
      <c r="D91" t="s">
        <v>19</v>
      </c>
      <c r="E91">
        <v>254</v>
      </c>
      <c r="F91">
        <v>181.5</v>
      </c>
      <c r="G91" t="s">
        <v>13</v>
      </c>
      <c r="H91">
        <f t="shared" si="7"/>
        <v>178.36424555602906</v>
      </c>
      <c r="I91">
        <f t="shared" si="8"/>
        <v>101.7580622361817</v>
      </c>
    </row>
    <row r="92" spans="1:9" x14ac:dyDescent="0.3">
      <c r="A92" t="s">
        <v>18</v>
      </c>
      <c r="B92" t="s">
        <v>16</v>
      </c>
      <c r="C92" t="s">
        <v>10</v>
      </c>
      <c r="D92" t="s">
        <v>19</v>
      </c>
      <c r="E92">
        <v>264</v>
      </c>
      <c r="F92" t="s">
        <v>10</v>
      </c>
      <c r="G92" t="s">
        <v>13</v>
      </c>
      <c r="H92">
        <f t="shared" si="7"/>
        <v>199.96206982980675</v>
      </c>
      <c r="I92" t="str">
        <f t="shared" si="8"/>
        <v>NA</v>
      </c>
    </row>
    <row r="93" spans="1:9" x14ac:dyDescent="0.3">
      <c r="A93" t="s">
        <v>18</v>
      </c>
      <c r="B93" t="s">
        <v>16</v>
      </c>
      <c r="C93" t="s">
        <v>10</v>
      </c>
      <c r="D93" t="s">
        <v>19</v>
      </c>
      <c r="E93">
        <v>281</v>
      </c>
      <c r="F93">
        <v>257.39999999999998</v>
      </c>
      <c r="G93" t="s">
        <v>13</v>
      </c>
      <c r="H93">
        <f t="shared" si="7"/>
        <v>240.5308061941011</v>
      </c>
      <c r="I93">
        <f t="shared" si="8"/>
        <v>107.01331944661007</v>
      </c>
    </row>
    <row r="94" spans="1:9" x14ac:dyDescent="0.3">
      <c r="A94" t="s">
        <v>18</v>
      </c>
      <c r="B94" t="s">
        <v>16</v>
      </c>
      <c r="C94" t="s">
        <v>10</v>
      </c>
      <c r="D94" t="s">
        <v>19</v>
      </c>
      <c r="E94">
        <v>333</v>
      </c>
      <c r="F94">
        <v>461.3</v>
      </c>
      <c r="G94" t="s">
        <v>14</v>
      </c>
      <c r="H94">
        <f t="shared" si="7"/>
        <v>397.58952256602208</v>
      </c>
      <c r="I94">
        <f t="shared" si="8"/>
        <v>116.0241841944913</v>
      </c>
    </row>
    <row r="95" spans="1:9" x14ac:dyDescent="0.3">
      <c r="A95" t="s">
        <v>18</v>
      </c>
      <c r="B95" t="s">
        <v>16</v>
      </c>
      <c r="C95" t="s">
        <v>10</v>
      </c>
      <c r="D95" t="s">
        <v>19</v>
      </c>
      <c r="E95">
        <v>374</v>
      </c>
      <c r="F95">
        <v>583</v>
      </c>
      <c r="G95" t="s">
        <v>14</v>
      </c>
      <c r="H95">
        <f t="shared" si="7"/>
        <v>560.66047743433364</v>
      </c>
      <c r="I95">
        <f t="shared" si="8"/>
        <v>103.98450104203802</v>
      </c>
    </row>
    <row r="96" spans="1:9" x14ac:dyDescent="0.3">
      <c r="A96" t="s">
        <v>24</v>
      </c>
      <c r="B96" t="s">
        <v>9</v>
      </c>
      <c r="C96" t="s">
        <v>10</v>
      </c>
      <c r="D96" t="s">
        <v>24</v>
      </c>
      <c r="E96">
        <v>43</v>
      </c>
      <c r="F96">
        <v>0.3</v>
      </c>
      <c r="G96" t="s">
        <v>10</v>
      </c>
      <c r="H96" t="s">
        <v>10</v>
      </c>
      <c r="I96" t="s">
        <v>10</v>
      </c>
    </row>
    <row r="97" spans="1:9" x14ac:dyDescent="0.3">
      <c r="A97" t="s">
        <v>24</v>
      </c>
      <c r="B97" t="s">
        <v>9</v>
      </c>
      <c r="C97" t="s">
        <v>10</v>
      </c>
      <c r="D97" t="s">
        <v>24</v>
      </c>
      <c r="E97">
        <v>43</v>
      </c>
      <c r="F97">
        <v>0.6</v>
      </c>
      <c r="G97" t="s">
        <v>10</v>
      </c>
      <c r="H97" t="s">
        <v>10</v>
      </c>
      <c r="I97" t="s">
        <v>10</v>
      </c>
    </row>
    <row r="98" spans="1:9" x14ac:dyDescent="0.3">
      <c r="A98" t="s">
        <v>24</v>
      </c>
      <c r="B98" t="s">
        <v>9</v>
      </c>
      <c r="C98" t="s">
        <v>10</v>
      </c>
      <c r="D98" t="s">
        <v>24</v>
      </c>
      <c r="E98">
        <v>46</v>
      </c>
      <c r="F98" t="s">
        <v>10</v>
      </c>
      <c r="G98" t="s">
        <v>10</v>
      </c>
      <c r="H98" t="s">
        <v>10</v>
      </c>
      <c r="I98" t="s">
        <v>10</v>
      </c>
    </row>
    <row r="99" spans="1:9" x14ac:dyDescent="0.3">
      <c r="A99" t="s">
        <v>24</v>
      </c>
      <c r="B99" t="s">
        <v>9</v>
      </c>
      <c r="C99" t="s">
        <v>10</v>
      </c>
      <c r="D99" t="s">
        <v>24</v>
      </c>
      <c r="E99">
        <v>46</v>
      </c>
      <c r="F99" t="s">
        <v>10</v>
      </c>
      <c r="G99" t="s">
        <v>10</v>
      </c>
      <c r="H99" t="s">
        <v>10</v>
      </c>
      <c r="I99" t="s">
        <v>10</v>
      </c>
    </row>
    <row r="100" spans="1:9" x14ac:dyDescent="0.3">
      <c r="A100" t="s">
        <v>24</v>
      </c>
      <c r="B100" t="s">
        <v>9</v>
      </c>
      <c r="C100" t="s">
        <v>10</v>
      </c>
      <c r="D100" t="s">
        <v>24</v>
      </c>
      <c r="E100">
        <v>46</v>
      </c>
      <c r="F100" t="s">
        <v>10</v>
      </c>
      <c r="G100" t="s">
        <v>10</v>
      </c>
      <c r="H100" t="s">
        <v>10</v>
      </c>
      <c r="I100" t="s">
        <v>10</v>
      </c>
    </row>
    <row r="101" spans="1:9" x14ac:dyDescent="0.3">
      <c r="A101" t="s">
        <v>24</v>
      </c>
      <c r="B101" t="s">
        <v>9</v>
      </c>
      <c r="C101" t="s">
        <v>10</v>
      </c>
      <c r="D101" t="s">
        <v>24</v>
      </c>
      <c r="E101">
        <v>48</v>
      </c>
      <c r="F101">
        <v>0.7</v>
      </c>
      <c r="G101" t="s">
        <v>10</v>
      </c>
      <c r="H101" t="s">
        <v>10</v>
      </c>
      <c r="I101" t="s">
        <v>10</v>
      </c>
    </row>
    <row r="102" spans="1:9" x14ac:dyDescent="0.3">
      <c r="A102" t="s">
        <v>24</v>
      </c>
      <c r="B102" t="s">
        <v>9</v>
      </c>
      <c r="C102" t="s">
        <v>10</v>
      </c>
      <c r="D102" t="s">
        <v>24</v>
      </c>
      <c r="E102">
        <v>48</v>
      </c>
      <c r="F102">
        <v>0.8</v>
      </c>
      <c r="G102" t="s">
        <v>10</v>
      </c>
      <c r="H102" t="s">
        <v>10</v>
      </c>
      <c r="I102" t="s">
        <v>10</v>
      </c>
    </row>
    <row r="103" spans="1:9" x14ac:dyDescent="0.3">
      <c r="A103" t="s">
        <v>24</v>
      </c>
      <c r="B103" t="s">
        <v>9</v>
      </c>
      <c r="C103" t="s">
        <v>10</v>
      </c>
      <c r="D103" t="s">
        <v>24</v>
      </c>
      <c r="E103">
        <v>48</v>
      </c>
      <c r="F103" t="s">
        <v>10</v>
      </c>
      <c r="G103" t="s">
        <v>10</v>
      </c>
      <c r="H103" t="s">
        <v>10</v>
      </c>
      <c r="I103" t="s">
        <v>10</v>
      </c>
    </row>
    <row r="104" spans="1:9" x14ac:dyDescent="0.3">
      <c r="A104" t="s">
        <v>24</v>
      </c>
      <c r="B104" t="s">
        <v>9</v>
      </c>
      <c r="C104" t="s">
        <v>10</v>
      </c>
      <c r="D104" t="s">
        <v>24</v>
      </c>
      <c r="E104">
        <v>51</v>
      </c>
      <c r="F104">
        <v>0.6</v>
      </c>
      <c r="G104" t="s">
        <v>10</v>
      </c>
      <c r="H104" t="s">
        <v>10</v>
      </c>
      <c r="I104" t="s">
        <v>10</v>
      </c>
    </row>
    <row r="105" spans="1:9" x14ac:dyDescent="0.3">
      <c r="A105" t="s">
        <v>24</v>
      </c>
      <c r="B105" t="s">
        <v>9</v>
      </c>
      <c r="C105" t="s">
        <v>10</v>
      </c>
      <c r="D105" t="s">
        <v>24</v>
      </c>
      <c r="E105">
        <v>51</v>
      </c>
      <c r="F105">
        <v>0.8</v>
      </c>
      <c r="G105" t="s">
        <v>10</v>
      </c>
      <c r="H105" t="s">
        <v>10</v>
      </c>
      <c r="I105" t="s">
        <v>10</v>
      </c>
    </row>
    <row r="106" spans="1:9" x14ac:dyDescent="0.3">
      <c r="A106" t="s">
        <v>24</v>
      </c>
      <c r="B106" t="s">
        <v>9</v>
      </c>
      <c r="C106" t="s">
        <v>10</v>
      </c>
      <c r="D106" t="s">
        <v>24</v>
      </c>
      <c r="E106">
        <v>56</v>
      </c>
      <c r="F106">
        <v>0.9</v>
      </c>
      <c r="G106" t="s">
        <v>10</v>
      </c>
      <c r="H106" t="s">
        <v>10</v>
      </c>
      <c r="I106" t="s">
        <v>10</v>
      </c>
    </row>
    <row r="107" spans="1:9" x14ac:dyDescent="0.3">
      <c r="A107" t="s">
        <v>25</v>
      </c>
      <c r="B107" t="s">
        <v>9</v>
      </c>
      <c r="C107" t="s">
        <v>10</v>
      </c>
      <c r="D107" t="s">
        <v>25</v>
      </c>
      <c r="E107">
        <v>188</v>
      </c>
      <c r="F107">
        <v>55.4</v>
      </c>
      <c r="G107" t="s">
        <v>12</v>
      </c>
      <c r="H107">
        <f>10^(-5.528)*E107^3.273</f>
        <v>82.284614843247709</v>
      </c>
      <c r="I107">
        <f t="shared" ref="I107" si="9">IF(H107="NA","NA",IF(F107="NA","NA",100*F107/H107))</f>
        <v>67.327288467640116</v>
      </c>
    </row>
    <row r="108" spans="1:9" x14ac:dyDescent="0.3">
      <c r="A108" t="s">
        <v>25</v>
      </c>
      <c r="B108" t="s">
        <v>9</v>
      </c>
      <c r="C108" t="s">
        <v>10</v>
      </c>
      <c r="D108" t="s">
        <v>25</v>
      </c>
      <c r="E108">
        <v>191</v>
      </c>
      <c r="F108">
        <v>64.599999999999994</v>
      </c>
      <c r="G108" t="s">
        <v>12</v>
      </c>
      <c r="H108">
        <f t="shared" ref="H108:H139" si="10">10^(-5.528)*E108^3.273</f>
        <v>86.660703648586107</v>
      </c>
      <c r="I108">
        <f t="shared" ref="I108:I139" si="11">IF(H108="NA","NA",IF(F108="NA","NA",100*F108/H108))</f>
        <v>74.543590439741322</v>
      </c>
    </row>
    <row r="109" spans="1:9" x14ac:dyDescent="0.3">
      <c r="A109" t="s">
        <v>25</v>
      </c>
      <c r="B109" t="s">
        <v>9</v>
      </c>
      <c r="C109" t="s">
        <v>10</v>
      </c>
      <c r="D109" t="s">
        <v>25</v>
      </c>
      <c r="E109">
        <v>196</v>
      </c>
      <c r="F109">
        <v>61.4</v>
      </c>
      <c r="G109" t="s">
        <v>12</v>
      </c>
      <c r="H109">
        <f t="shared" si="10"/>
        <v>94.309213178215742</v>
      </c>
      <c r="I109">
        <f t="shared" si="11"/>
        <v>65.104985961416801</v>
      </c>
    </row>
    <row r="110" spans="1:9" x14ac:dyDescent="0.3">
      <c r="A110" t="s">
        <v>25</v>
      </c>
      <c r="B110" t="s">
        <v>9</v>
      </c>
      <c r="C110" t="s">
        <v>10</v>
      </c>
      <c r="D110" t="s">
        <v>25</v>
      </c>
      <c r="E110">
        <v>196</v>
      </c>
      <c r="F110">
        <v>69.8</v>
      </c>
      <c r="G110" t="s">
        <v>12</v>
      </c>
      <c r="H110">
        <f t="shared" si="10"/>
        <v>94.309213178215742</v>
      </c>
      <c r="I110">
        <f t="shared" si="11"/>
        <v>74.011857004998248</v>
      </c>
    </row>
    <row r="111" spans="1:9" x14ac:dyDescent="0.3">
      <c r="A111" t="s">
        <v>25</v>
      </c>
      <c r="B111" t="s">
        <v>9</v>
      </c>
      <c r="C111" t="s">
        <v>10</v>
      </c>
      <c r="D111" t="s">
        <v>25</v>
      </c>
      <c r="E111">
        <v>200</v>
      </c>
      <c r="F111">
        <v>77.5</v>
      </c>
      <c r="G111" t="s">
        <v>11</v>
      </c>
      <c r="H111">
        <f t="shared" si="10"/>
        <v>100.75605987298098</v>
      </c>
      <c r="I111">
        <f t="shared" si="11"/>
        <v>76.918450461144531</v>
      </c>
    </row>
    <row r="112" spans="1:9" x14ac:dyDescent="0.3">
      <c r="A112" t="s">
        <v>25</v>
      </c>
      <c r="B112" t="s">
        <v>9</v>
      </c>
      <c r="C112" t="s">
        <v>10</v>
      </c>
      <c r="D112" t="s">
        <v>25</v>
      </c>
      <c r="E112">
        <v>202</v>
      </c>
      <c r="F112">
        <v>85</v>
      </c>
      <c r="G112" t="s">
        <v>11</v>
      </c>
      <c r="H112">
        <f t="shared" si="10"/>
        <v>104.09144373786296</v>
      </c>
      <c r="I112">
        <f t="shared" si="11"/>
        <v>81.658969217545305</v>
      </c>
    </row>
    <row r="113" spans="1:9" x14ac:dyDescent="0.3">
      <c r="A113" t="s">
        <v>25</v>
      </c>
      <c r="B113" t="s">
        <v>9</v>
      </c>
      <c r="C113" t="s">
        <v>10</v>
      </c>
      <c r="D113" t="s">
        <v>25</v>
      </c>
      <c r="E113">
        <v>204</v>
      </c>
      <c r="F113">
        <v>78.099999999999994</v>
      </c>
      <c r="G113" t="s">
        <v>11</v>
      </c>
      <c r="H113">
        <f t="shared" si="10"/>
        <v>107.50274109287793</v>
      </c>
      <c r="I113">
        <f t="shared" si="11"/>
        <v>72.649310339468286</v>
      </c>
    </row>
    <row r="114" spans="1:9" x14ac:dyDescent="0.3">
      <c r="A114" t="s">
        <v>25</v>
      </c>
      <c r="B114" t="s">
        <v>9</v>
      </c>
      <c r="C114" t="s">
        <v>10</v>
      </c>
      <c r="D114" t="s">
        <v>25</v>
      </c>
      <c r="E114">
        <v>208</v>
      </c>
      <c r="F114">
        <v>76.599999999999994</v>
      </c>
      <c r="G114" t="s">
        <v>11</v>
      </c>
      <c r="H114">
        <f t="shared" si="10"/>
        <v>114.55691122669003</v>
      </c>
      <c r="I114">
        <f t="shared" si="11"/>
        <v>66.866327993446589</v>
      </c>
    </row>
    <row r="115" spans="1:9" x14ac:dyDescent="0.3">
      <c r="A115" t="s">
        <v>25</v>
      </c>
      <c r="B115" t="s">
        <v>9</v>
      </c>
      <c r="C115" t="s">
        <v>10</v>
      </c>
      <c r="D115" t="s">
        <v>25</v>
      </c>
      <c r="E115">
        <v>226</v>
      </c>
      <c r="F115">
        <v>103.8</v>
      </c>
      <c r="G115" t="s">
        <v>11</v>
      </c>
      <c r="H115">
        <f t="shared" si="10"/>
        <v>150.31313105033104</v>
      </c>
      <c r="I115">
        <f t="shared" si="11"/>
        <v>69.055843142036252</v>
      </c>
    </row>
    <row r="116" spans="1:9" x14ac:dyDescent="0.3">
      <c r="A116" t="s">
        <v>25</v>
      </c>
      <c r="B116" t="s">
        <v>9</v>
      </c>
      <c r="C116" t="s">
        <v>10</v>
      </c>
      <c r="D116" t="s">
        <v>25</v>
      </c>
      <c r="E116">
        <v>273</v>
      </c>
      <c r="F116">
        <v>172.3</v>
      </c>
      <c r="G116" t="s">
        <v>11</v>
      </c>
      <c r="H116">
        <f t="shared" si="10"/>
        <v>278.97182514238779</v>
      </c>
      <c r="I116">
        <f t="shared" si="11"/>
        <v>61.762509497888445</v>
      </c>
    </row>
    <row r="117" spans="1:9" x14ac:dyDescent="0.3">
      <c r="A117" t="s">
        <v>25</v>
      </c>
      <c r="B117" t="s">
        <v>9</v>
      </c>
      <c r="C117" t="s">
        <v>10</v>
      </c>
      <c r="D117" t="s">
        <v>25</v>
      </c>
      <c r="E117">
        <v>284</v>
      </c>
      <c r="F117">
        <v>201.8</v>
      </c>
      <c r="G117" t="s">
        <v>11</v>
      </c>
      <c r="H117">
        <f t="shared" si="10"/>
        <v>317.4760198441831</v>
      </c>
      <c r="I117">
        <f t="shared" si="11"/>
        <v>63.563855972190666</v>
      </c>
    </row>
    <row r="118" spans="1:9" x14ac:dyDescent="0.3">
      <c r="A118" t="s">
        <v>25</v>
      </c>
      <c r="B118" t="s">
        <v>9</v>
      </c>
      <c r="C118" t="s">
        <v>10</v>
      </c>
      <c r="D118" t="s">
        <v>25</v>
      </c>
      <c r="E118">
        <v>285</v>
      </c>
      <c r="F118">
        <v>218.3</v>
      </c>
      <c r="G118" t="s">
        <v>11</v>
      </c>
      <c r="H118">
        <f t="shared" si="10"/>
        <v>321.14948270625797</v>
      </c>
      <c r="I118">
        <f t="shared" si="11"/>
        <v>67.974576250421649</v>
      </c>
    </row>
    <row r="119" spans="1:9" x14ac:dyDescent="0.3">
      <c r="A119" t="s">
        <v>25</v>
      </c>
      <c r="B119" t="s">
        <v>9</v>
      </c>
      <c r="C119" t="s">
        <v>10</v>
      </c>
      <c r="D119" t="s">
        <v>25</v>
      </c>
      <c r="E119">
        <v>286</v>
      </c>
      <c r="F119">
        <v>246.7</v>
      </c>
      <c r="G119" t="s">
        <v>11</v>
      </c>
      <c r="H119">
        <f t="shared" si="10"/>
        <v>324.85236017888082</v>
      </c>
      <c r="I119">
        <f t="shared" si="11"/>
        <v>75.942191050775804</v>
      </c>
    </row>
    <row r="120" spans="1:9" x14ac:dyDescent="0.3">
      <c r="A120" t="s">
        <v>25</v>
      </c>
      <c r="B120" t="s">
        <v>9</v>
      </c>
      <c r="C120" t="s">
        <v>10</v>
      </c>
      <c r="D120" t="s">
        <v>25</v>
      </c>
      <c r="E120">
        <v>287</v>
      </c>
      <c r="F120">
        <v>228.3</v>
      </c>
      <c r="G120" t="s">
        <v>11</v>
      </c>
      <c r="H120">
        <f t="shared" si="10"/>
        <v>328.5847837101133</v>
      </c>
      <c r="I120">
        <f t="shared" si="11"/>
        <v>69.47978461516729</v>
      </c>
    </row>
    <row r="121" spans="1:9" x14ac:dyDescent="0.3">
      <c r="A121" t="s">
        <v>25</v>
      </c>
      <c r="B121" t="s">
        <v>9</v>
      </c>
      <c r="C121" t="s">
        <v>10</v>
      </c>
      <c r="D121" t="s">
        <v>25</v>
      </c>
      <c r="E121">
        <v>288</v>
      </c>
      <c r="F121">
        <v>246.4</v>
      </c>
      <c r="G121" t="s">
        <v>11</v>
      </c>
      <c r="H121">
        <f t="shared" si="10"/>
        <v>332.34688487354742</v>
      </c>
      <c r="I121">
        <f t="shared" si="11"/>
        <v>74.139404102960427</v>
      </c>
    </row>
    <row r="122" spans="1:9" x14ac:dyDescent="0.3">
      <c r="A122" t="s">
        <v>25</v>
      </c>
      <c r="B122" t="s">
        <v>9</v>
      </c>
      <c r="C122" t="s">
        <v>10</v>
      </c>
      <c r="D122" t="s">
        <v>25</v>
      </c>
      <c r="E122">
        <v>292</v>
      </c>
      <c r="F122">
        <v>206.4</v>
      </c>
      <c r="G122" t="s">
        <v>11</v>
      </c>
      <c r="H122">
        <f t="shared" si="10"/>
        <v>347.69470169708291</v>
      </c>
      <c r="I122">
        <f t="shared" si="11"/>
        <v>59.362423123668684</v>
      </c>
    </row>
    <row r="123" spans="1:9" x14ac:dyDescent="0.3">
      <c r="A123" t="s">
        <v>25</v>
      </c>
      <c r="B123" t="s">
        <v>9</v>
      </c>
      <c r="C123" t="s">
        <v>10</v>
      </c>
      <c r="D123" t="s">
        <v>25</v>
      </c>
      <c r="E123">
        <v>294</v>
      </c>
      <c r="F123">
        <v>242.9</v>
      </c>
      <c r="G123" t="s">
        <v>11</v>
      </c>
      <c r="H123">
        <f t="shared" si="10"/>
        <v>355.55010598907762</v>
      </c>
      <c r="I123">
        <f t="shared" si="11"/>
        <v>68.316672083192074</v>
      </c>
    </row>
    <row r="124" spans="1:9" x14ac:dyDescent="0.3">
      <c r="A124" t="s">
        <v>25</v>
      </c>
      <c r="B124" t="s">
        <v>9</v>
      </c>
      <c r="C124" t="s">
        <v>10</v>
      </c>
      <c r="D124" t="s">
        <v>25</v>
      </c>
      <c r="E124">
        <v>294</v>
      </c>
      <c r="F124">
        <v>248.3</v>
      </c>
      <c r="G124" t="s">
        <v>11</v>
      </c>
      <c r="H124">
        <f t="shared" si="10"/>
        <v>355.55010598907762</v>
      </c>
      <c r="I124">
        <f t="shared" si="11"/>
        <v>69.835445361286915</v>
      </c>
    </row>
    <row r="125" spans="1:9" x14ac:dyDescent="0.3">
      <c r="A125" t="s">
        <v>25</v>
      </c>
      <c r="B125" t="s">
        <v>9</v>
      </c>
      <c r="C125" t="s">
        <v>10</v>
      </c>
      <c r="D125" t="s">
        <v>25</v>
      </c>
      <c r="E125">
        <v>295</v>
      </c>
      <c r="F125">
        <v>271.7</v>
      </c>
      <c r="G125" t="s">
        <v>11</v>
      </c>
      <c r="H125">
        <f t="shared" si="10"/>
        <v>359.52364511702422</v>
      </c>
      <c r="I125">
        <f t="shared" si="11"/>
        <v>75.572219988914</v>
      </c>
    </row>
    <row r="126" spans="1:9" x14ac:dyDescent="0.3">
      <c r="A126" t="s">
        <v>25</v>
      </c>
      <c r="B126" t="s">
        <v>9</v>
      </c>
      <c r="C126" t="s">
        <v>10</v>
      </c>
      <c r="D126" t="s">
        <v>25</v>
      </c>
      <c r="E126">
        <v>296</v>
      </c>
      <c r="F126">
        <v>236.6</v>
      </c>
      <c r="G126" t="s">
        <v>11</v>
      </c>
      <c r="H126">
        <f t="shared" si="10"/>
        <v>363.52791894734497</v>
      </c>
      <c r="I126">
        <f t="shared" si="11"/>
        <v>65.08440966105556</v>
      </c>
    </row>
    <row r="127" spans="1:9" x14ac:dyDescent="0.3">
      <c r="A127" t="s">
        <v>25</v>
      </c>
      <c r="B127" t="s">
        <v>9</v>
      </c>
      <c r="C127" t="s">
        <v>10</v>
      </c>
      <c r="D127" t="s">
        <v>25</v>
      </c>
      <c r="E127">
        <v>301</v>
      </c>
      <c r="F127">
        <v>259.39999999999998</v>
      </c>
      <c r="G127" t="s">
        <v>13</v>
      </c>
      <c r="H127">
        <f t="shared" si="10"/>
        <v>384.01495703915998</v>
      </c>
      <c r="I127">
        <f t="shared" si="11"/>
        <v>67.549452240097935</v>
      </c>
    </row>
    <row r="128" spans="1:9" x14ac:dyDescent="0.3">
      <c r="A128" t="s">
        <v>25</v>
      </c>
      <c r="B128" t="s">
        <v>9</v>
      </c>
      <c r="C128" t="s">
        <v>10</v>
      </c>
      <c r="D128" t="s">
        <v>25</v>
      </c>
      <c r="E128">
        <v>306</v>
      </c>
      <c r="F128">
        <v>311.89999999999998</v>
      </c>
      <c r="G128" t="s">
        <v>13</v>
      </c>
      <c r="H128">
        <f t="shared" si="10"/>
        <v>405.29031789778588</v>
      </c>
      <c r="I128">
        <f t="shared" si="11"/>
        <v>76.957180131468391</v>
      </c>
    </row>
    <row r="129" spans="1:9" x14ac:dyDescent="0.3">
      <c r="A129" t="s">
        <v>25</v>
      </c>
      <c r="B129" t="s">
        <v>9</v>
      </c>
      <c r="C129" t="s">
        <v>10</v>
      </c>
      <c r="D129" t="s">
        <v>25</v>
      </c>
      <c r="E129">
        <v>312</v>
      </c>
      <c r="F129">
        <v>259.89999999999998</v>
      </c>
      <c r="G129" t="s">
        <v>13</v>
      </c>
      <c r="H129">
        <f t="shared" si="10"/>
        <v>431.88486634346435</v>
      </c>
      <c r="I129">
        <f t="shared" si="11"/>
        <v>60.178075282061336</v>
      </c>
    </row>
    <row r="130" spans="1:9" x14ac:dyDescent="0.3">
      <c r="A130" t="s">
        <v>25</v>
      </c>
      <c r="B130" t="s">
        <v>9</v>
      </c>
      <c r="C130" t="s">
        <v>10</v>
      </c>
      <c r="D130" t="s">
        <v>25</v>
      </c>
      <c r="E130">
        <v>319</v>
      </c>
      <c r="F130">
        <v>379.9</v>
      </c>
      <c r="G130" t="s">
        <v>13</v>
      </c>
      <c r="H130">
        <f t="shared" si="10"/>
        <v>464.41571348131203</v>
      </c>
      <c r="I130">
        <f t="shared" si="11"/>
        <v>81.801711047248418</v>
      </c>
    </row>
    <row r="131" spans="1:9" x14ac:dyDescent="0.3">
      <c r="A131" t="s">
        <v>25</v>
      </c>
      <c r="B131" t="s">
        <v>9</v>
      </c>
      <c r="C131" t="s">
        <v>10</v>
      </c>
      <c r="D131" t="s">
        <v>25</v>
      </c>
      <c r="E131">
        <v>330</v>
      </c>
      <c r="F131" t="s">
        <v>10</v>
      </c>
      <c r="G131" t="s">
        <v>13</v>
      </c>
      <c r="H131">
        <f t="shared" si="10"/>
        <v>518.91488102236235</v>
      </c>
      <c r="I131" t="str">
        <f t="shared" si="11"/>
        <v>NA</v>
      </c>
    </row>
    <row r="132" spans="1:9" x14ac:dyDescent="0.3">
      <c r="A132" t="s">
        <v>25</v>
      </c>
      <c r="B132" t="s">
        <v>9</v>
      </c>
      <c r="C132" t="s">
        <v>10</v>
      </c>
      <c r="D132" t="s">
        <v>25</v>
      </c>
      <c r="E132">
        <v>333</v>
      </c>
      <c r="F132">
        <v>349.3</v>
      </c>
      <c r="G132" t="s">
        <v>13</v>
      </c>
      <c r="H132">
        <f t="shared" si="10"/>
        <v>534.51509725647372</v>
      </c>
      <c r="I132">
        <f t="shared" si="11"/>
        <v>65.348949317402926</v>
      </c>
    </row>
    <row r="133" spans="1:9" x14ac:dyDescent="0.3">
      <c r="A133" t="s">
        <v>25</v>
      </c>
      <c r="B133" t="s">
        <v>9</v>
      </c>
      <c r="C133" t="s">
        <v>10</v>
      </c>
      <c r="D133" t="s">
        <v>25</v>
      </c>
      <c r="E133">
        <v>333</v>
      </c>
      <c r="F133">
        <v>395</v>
      </c>
      <c r="G133" t="s">
        <v>13</v>
      </c>
      <c r="H133">
        <f t="shared" si="10"/>
        <v>534.51509725647372</v>
      </c>
      <c r="I133">
        <f t="shared" si="11"/>
        <v>73.898754595975262</v>
      </c>
    </row>
    <row r="134" spans="1:9" x14ac:dyDescent="0.3">
      <c r="A134" t="s">
        <v>25</v>
      </c>
      <c r="B134" t="s">
        <v>9</v>
      </c>
      <c r="C134" t="s">
        <v>10</v>
      </c>
      <c r="D134" t="s">
        <v>25</v>
      </c>
      <c r="E134">
        <v>335</v>
      </c>
      <c r="F134">
        <v>390.6</v>
      </c>
      <c r="G134" t="s">
        <v>13</v>
      </c>
      <c r="H134">
        <f t="shared" si="10"/>
        <v>545.09431601144286</v>
      </c>
      <c r="I134">
        <f t="shared" si="11"/>
        <v>71.657323976168627</v>
      </c>
    </row>
    <row r="135" spans="1:9" x14ac:dyDescent="0.3">
      <c r="A135" t="s">
        <v>25</v>
      </c>
      <c r="B135" t="s">
        <v>9</v>
      </c>
      <c r="C135" t="s">
        <v>10</v>
      </c>
      <c r="D135" t="s">
        <v>25</v>
      </c>
      <c r="E135">
        <v>341</v>
      </c>
      <c r="F135">
        <v>483.2</v>
      </c>
      <c r="G135" t="s">
        <v>13</v>
      </c>
      <c r="H135">
        <f t="shared" si="10"/>
        <v>577.70361138189469</v>
      </c>
      <c r="I135">
        <f t="shared" si="11"/>
        <v>83.641505865639729</v>
      </c>
    </row>
    <row r="136" spans="1:9" x14ac:dyDescent="0.3">
      <c r="A136" t="s">
        <v>25</v>
      </c>
      <c r="B136" t="s">
        <v>9</v>
      </c>
      <c r="C136" t="s">
        <v>10</v>
      </c>
      <c r="D136" t="s">
        <v>25</v>
      </c>
      <c r="E136">
        <v>347</v>
      </c>
      <c r="F136">
        <v>472.4</v>
      </c>
      <c r="G136" t="s">
        <v>13</v>
      </c>
      <c r="H136">
        <f t="shared" si="10"/>
        <v>611.64350871658519</v>
      </c>
      <c r="I136">
        <f t="shared" si="11"/>
        <v>77.234531760377777</v>
      </c>
    </row>
    <row r="137" spans="1:9" x14ac:dyDescent="0.3">
      <c r="A137" t="s">
        <v>25</v>
      </c>
      <c r="B137" t="s">
        <v>9</v>
      </c>
      <c r="C137" t="s">
        <v>10</v>
      </c>
      <c r="D137" t="s">
        <v>25</v>
      </c>
      <c r="E137">
        <v>362</v>
      </c>
      <c r="F137">
        <v>467.6</v>
      </c>
      <c r="G137" t="s">
        <v>13</v>
      </c>
      <c r="H137">
        <f t="shared" si="10"/>
        <v>702.51103638049403</v>
      </c>
      <c r="I137">
        <f t="shared" si="11"/>
        <v>66.561231893122667</v>
      </c>
    </row>
    <row r="138" spans="1:9" x14ac:dyDescent="0.3">
      <c r="A138" t="s">
        <v>25</v>
      </c>
      <c r="B138" t="s">
        <v>9</v>
      </c>
      <c r="C138" t="s">
        <v>10</v>
      </c>
      <c r="D138" t="s">
        <v>25</v>
      </c>
      <c r="E138">
        <v>396</v>
      </c>
      <c r="F138">
        <v>726.3</v>
      </c>
      <c r="G138" t="s">
        <v>14</v>
      </c>
      <c r="H138">
        <f t="shared" si="10"/>
        <v>942.44571360367456</v>
      </c>
      <c r="I138">
        <f t="shared" si="11"/>
        <v>77.065446796167393</v>
      </c>
    </row>
    <row r="139" spans="1:9" x14ac:dyDescent="0.3">
      <c r="A139" t="s">
        <v>26</v>
      </c>
      <c r="B139" t="s">
        <v>16</v>
      </c>
      <c r="C139" t="s">
        <v>21</v>
      </c>
      <c r="D139" t="s">
        <v>26</v>
      </c>
      <c r="E139">
        <v>276</v>
      </c>
      <c r="F139">
        <v>197.8</v>
      </c>
      <c r="G139" t="s">
        <v>12</v>
      </c>
      <c r="H139" t="s">
        <v>10</v>
      </c>
      <c r="I139" t="str">
        <f t="shared" si="11"/>
        <v>NA</v>
      </c>
    </row>
    <row r="140" spans="1:9" x14ac:dyDescent="0.3">
      <c r="A140" t="s">
        <v>26</v>
      </c>
      <c r="B140" t="s">
        <v>16</v>
      </c>
      <c r="C140" t="s">
        <v>23</v>
      </c>
      <c r="D140" t="s">
        <v>26</v>
      </c>
      <c r="E140">
        <v>312</v>
      </c>
      <c r="F140">
        <v>276</v>
      </c>
      <c r="G140" t="s">
        <v>11</v>
      </c>
      <c r="H140">
        <f>10^(-5.681)*E140^3.246</f>
        <v>260.03141075909139</v>
      </c>
      <c r="I140">
        <f t="shared" ref="I140" si="12">IF(H140="NA","NA",IF(F140="NA","NA",100*F140/H140))</f>
        <v>106.14102319188771</v>
      </c>
    </row>
    <row r="141" spans="1:9" x14ac:dyDescent="0.3">
      <c r="A141" t="s">
        <v>26</v>
      </c>
      <c r="B141" t="s">
        <v>16</v>
      </c>
      <c r="C141" t="s">
        <v>23</v>
      </c>
      <c r="D141" t="s">
        <v>26</v>
      </c>
      <c r="E141">
        <v>458</v>
      </c>
      <c r="F141">
        <v>895.7</v>
      </c>
      <c r="G141" t="s">
        <v>11</v>
      </c>
      <c r="H141">
        <f t="shared" ref="H141:H163" si="13">10^(-5.681)*E141^3.246</f>
        <v>904.00189654272822</v>
      </c>
      <c r="I141">
        <f t="shared" ref="I141:I163" si="14">IF(H141="NA","NA",IF(F141="NA","NA",100*F141/H141))</f>
        <v>99.081650539177176</v>
      </c>
    </row>
    <row r="142" spans="1:9" x14ac:dyDescent="0.3">
      <c r="A142" t="s">
        <v>26</v>
      </c>
      <c r="B142" t="s">
        <v>16</v>
      </c>
      <c r="C142" t="s">
        <v>21</v>
      </c>
      <c r="D142" t="s">
        <v>26</v>
      </c>
      <c r="E142">
        <v>471</v>
      </c>
      <c r="F142">
        <v>913.1</v>
      </c>
      <c r="G142" t="s">
        <v>11</v>
      </c>
      <c r="H142">
        <f t="shared" si="13"/>
        <v>989.97873181044383</v>
      </c>
      <c r="I142">
        <f t="shared" si="14"/>
        <v>92.23430470371315</v>
      </c>
    </row>
    <row r="143" spans="1:9" x14ac:dyDescent="0.3">
      <c r="A143" t="s">
        <v>26</v>
      </c>
      <c r="B143" t="s">
        <v>16</v>
      </c>
      <c r="C143" t="s">
        <v>21</v>
      </c>
      <c r="D143" t="s">
        <v>26</v>
      </c>
      <c r="E143">
        <v>473</v>
      </c>
      <c r="F143">
        <v>1106.5</v>
      </c>
      <c r="G143" t="s">
        <v>11</v>
      </c>
      <c r="H143">
        <f t="shared" si="13"/>
        <v>1003.68922727132</v>
      </c>
      <c r="I143">
        <f t="shared" si="14"/>
        <v>110.24328745743207</v>
      </c>
    </row>
    <row r="144" spans="1:9" x14ac:dyDescent="0.3">
      <c r="A144" t="s">
        <v>26</v>
      </c>
      <c r="B144" t="s">
        <v>16</v>
      </c>
      <c r="C144" t="s">
        <v>21</v>
      </c>
      <c r="D144" t="s">
        <v>26</v>
      </c>
      <c r="E144">
        <v>478</v>
      </c>
      <c r="F144">
        <v>1075.5999999999999</v>
      </c>
      <c r="G144" t="s">
        <v>11</v>
      </c>
      <c r="H144">
        <f t="shared" si="13"/>
        <v>1038.5393402175439</v>
      </c>
      <c r="I144">
        <f t="shared" si="14"/>
        <v>103.56853691981402</v>
      </c>
    </row>
    <row r="145" spans="1:9" x14ac:dyDescent="0.3">
      <c r="A145" t="s">
        <v>26</v>
      </c>
      <c r="B145" t="s">
        <v>16</v>
      </c>
      <c r="C145" t="s">
        <v>21</v>
      </c>
      <c r="D145" t="s">
        <v>26</v>
      </c>
      <c r="E145">
        <v>511</v>
      </c>
      <c r="F145">
        <v>1157.3</v>
      </c>
      <c r="G145" t="s">
        <v>13</v>
      </c>
      <c r="H145">
        <f t="shared" si="13"/>
        <v>1289.8352506199565</v>
      </c>
      <c r="I145">
        <f t="shared" si="14"/>
        <v>89.724637270050295</v>
      </c>
    </row>
    <row r="146" spans="1:9" x14ac:dyDescent="0.3">
      <c r="A146" t="s">
        <v>26</v>
      </c>
      <c r="B146" t="s">
        <v>16</v>
      </c>
      <c r="C146" t="s">
        <v>23</v>
      </c>
      <c r="D146" t="s">
        <v>26</v>
      </c>
      <c r="E146">
        <v>524</v>
      </c>
      <c r="F146">
        <v>1240.2</v>
      </c>
      <c r="G146" t="s">
        <v>13</v>
      </c>
      <c r="H146">
        <f t="shared" si="13"/>
        <v>1399.4241282361691</v>
      </c>
      <c r="I146">
        <f t="shared" si="14"/>
        <v>88.622167860085796</v>
      </c>
    </row>
    <row r="147" spans="1:9" x14ac:dyDescent="0.3">
      <c r="A147" t="s">
        <v>26</v>
      </c>
      <c r="B147" t="s">
        <v>16</v>
      </c>
      <c r="C147" t="s">
        <v>23</v>
      </c>
      <c r="D147" t="s">
        <v>26</v>
      </c>
      <c r="E147">
        <v>525</v>
      </c>
      <c r="F147">
        <v>1156.5</v>
      </c>
      <c r="G147" t="s">
        <v>13</v>
      </c>
      <c r="H147">
        <f t="shared" si="13"/>
        <v>1408.1116734085563</v>
      </c>
      <c r="I147">
        <f t="shared" si="14"/>
        <v>82.131269972395685</v>
      </c>
    </row>
    <row r="148" spans="1:9" x14ac:dyDescent="0.3">
      <c r="A148" t="s">
        <v>26</v>
      </c>
      <c r="B148" t="s">
        <v>16</v>
      </c>
      <c r="C148" t="s">
        <v>23</v>
      </c>
      <c r="D148" t="s">
        <v>26</v>
      </c>
      <c r="E148">
        <v>529</v>
      </c>
      <c r="F148">
        <v>1480</v>
      </c>
      <c r="G148" t="s">
        <v>13</v>
      </c>
      <c r="H148">
        <f t="shared" si="13"/>
        <v>1443.2351960427093</v>
      </c>
      <c r="I148">
        <f t="shared" si="14"/>
        <v>102.54738826063128</v>
      </c>
    </row>
    <row r="149" spans="1:9" x14ac:dyDescent="0.3">
      <c r="A149" t="s">
        <v>26</v>
      </c>
      <c r="B149" t="s">
        <v>16</v>
      </c>
      <c r="C149" t="s">
        <v>21</v>
      </c>
      <c r="D149" t="s">
        <v>26</v>
      </c>
      <c r="E149">
        <v>558</v>
      </c>
      <c r="F149">
        <v>1539.7</v>
      </c>
      <c r="G149" t="s">
        <v>13</v>
      </c>
      <c r="H149">
        <f t="shared" si="13"/>
        <v>1716.2265244493135</v>
      </c>
      <c r="I149">
        <f t="shared" si="14"/>
        <v>89.714264292357583</v>
      </c>
    </row>
    <row r="150" spans="1:9" x14ac:dyDescent="0.3">
      <c r="A150" t="s">
        <v>26</v>
      </c>
      <c r="B150" t="s">
        <v>16</v>
      </c>
      <c r="C150" t="s">
        <v>21</v>
      </c>
      <c r="D150" t="s">
        <v>26</v>
      </c>
      <c r="E150">
        <v>564</v>
      </c>
      <c r="F150">
        <v>1526.6</v>
      </c>
      <c r="G150" t="s">
        <v>13</v>
      </c>
      <c r="H150">
        <f t="shared" si="13"/>
        <v>1776.8549297029952</v>
      </c>
      <c r="I150">
        <f t="shared" si="14"/>
        <v>85.915849092709792</v>
      </c>
    </row>
    <row r="151" spans="1:9" x14ac:dyDescent="0.3">
      <c r="A151" t="s">
        <v>26</v>
      </c>
      <c r="B151" t="s">
        <v>16</v>
      </c>
      <c r="C151" t="s">
        <v>21</v>
      </c>
      <c r="D151" t="s">
        <v>26</v>
      </c>
      <c r="E151">
        <v>580</v>
      </c>
      <c r="F151">
        <v>1877.7</v>
      </c>
      <c r="G151" t="s">
        <v>13</v>
      </c>
      <c r="H151">
        <f t="shared" si="13"/>
        <v>1945.7510214288827</v>
      </c>
      <c r="I151">
        <f t="shared" si="14"/>
        <v>96.502583286380144</v>
      </c>
    </row>
    <row r="152" spans="1:9" x14ac:dyDescent="0.3">
      <c r="A152" t="s">
        <v>26</v>
      </c>
      <c r="B152" t="s">
        <v>16</v>
      </c>
      <c r="C152" t="s">
        <v>21</v>
      </c>
      <c r="D152" t="s">
        <v>26</v>
      </c>
      <c r="E152">
        <v>595</v>
      </c>
      <c r="F152">
        <v>1937.8</v>
      </c>
      <c r="G152" t="s">
        <v>13</v>
      </c>
      <c r="H152">
        <f t="shared" si="13"/>
        <v>2113.8884739500309</v>
      </c>
      <c r="I152">
        <f t="shared" si="14"/>
        <v>91.669926009814972</v>
      </c>
    </row>
    <row r="153" spans="1:9" x14ac:dyDescent="0.3">
      <c r="A153" t="s">
        <v>26</v>
      </c>
      <c r="B153" t="s">
        <v>16</v>
      </c>
      <c r="C153" t="s">
        <v>21</v>
      </c>
      <c r="D153" t="s">
        <v>26</v>
      </c>
      <c r="E153">
        <v>601</v>
      </c>
      <c r="F153">
        <v>1973</v>
      </c>
      <c r="G153" t="s">
        <v>13</v>
      </c>
      <c r="H153">
        <f t="shared" si="13"/>
        <v>2183.8687615679655</v>
      </c>
      <c r="I153">
        <f t="shared" si="14"/>
        <v>90.344256702652459</v>
      </c>
    </row>
    <row r="154" spans="1:9" x14ac:dyDescent="0.3">
      <c r="A154" t="s">
        <v>26</v>
      </c>
      <c r="B154" t="s">
        <v>16</v>
      </c>
      <c r="C154" t="s">
        <v>21</v>
      </c>
      <c r="D154" t="s">
        <v>26</v>
      </c>
      <c r="E154">
        <v>680</v>
      </c>
      <c r="F154">
        <v>3403.4</v>
      </c>
      <c r="G154" t="s">
        <v>14</v>
      </c>
      <c r="H154">
        <f t="shared" si="13"/>
        <v>3260.7982604704016</v>
      </c>
      <c r="I154">
        <f t="shared" si="14"/>
        <v>104.37321564042502</v>
      </c>
    </row>
    <row r="155" spans="1:9" x14ac:dyDescent="0.3">
      <c r="A155" t="s">
        <v>26</v>
      </c>
      <c r="B155" t="s">
        <v>16</v>
      </c>
      <c r="C155" t="s">
        <v>23</v>
      </c>
      <c r="D155" t="s">
        <v>26</v>
      </c>
      <c r="E155">
        <v>709</v>
      </c>
      <c r="F155">
        <v>3488.7</v>
      </c>
      <c r="G155" t="s">
        <v>14</v>
      </c>
      <c r="H155">
        <f t="shared" si="13"/>
        <v>3734.2009010359625</v>
      </c>
      <c r="I155">
        <f t="shared" si="14"/>
        <v>93.425610792181686</v>
      </c>
    </row>
    <row r="156" spans="1:9" x14ac:dyDescent="0.3">
      <c r="A156" t="s">
        <v>26</v>
      </c>
      <c r="B156" t="s">
        <v>16</v>
      </c>
      <c r="C156" t="s">
        <v>21</v>
      </c>
      <c r="D156" t="s">
        <v>26</v>
      </c>
      <c r="E156">
        <v>724</v>
      </c>
      <c r="F156">
        <v>4312.3999999999996</v>
      </c>
      <c r="G156" t="s">
        <v>14</v>
      </c>
      <c r="H156">
        <f t="shared" si="13"/>
        <v>3996.7905134210132</v>
      </c>
      <c r="I156">
        <f t="shared" si="14"/>
        <v>107.89657315086157</v>
      </c>
    </row>
    <row r="157" spans="1:9" x14ac:dyDescent="0.3">
      <c r="A157" t="s">
        <v>26</v>
      </c>
      <c r="B157" t="s">
        <v>16</v>
      </c>
      <c r="C157" t="s">
        <v>21</v>
      </c>
      <c r="D157" t="s">
        <v>26</v>
      </c>
      <c r="E157">
        <v>736</v>
      </c>
      <c r="F157">
        <v>3830.4</v>
      </c>
      <c r="G157" t="s">
        <v>14</v>
      </c>
      <c r="H157">
        <f t="shared" si="13"/>
        <v>4215.8522818468318</v>
      </c>
      <c r="I157">
        <f t="shared" si="14"/>
        <v>90.857073348927273</v>
      </c>
    </row>
    <row r="158" spans="1:9" x14ac:dyDescent="0.3">
      <c r="A158" t="s">
        <v>26</v>
      </c>
      <c r="B158" t="s">
        <v>16</v>
      </c>
      <c r="C158" t="s">
        <v>23</v>
      </c>
      <c r="D158" t="s">
        <v>26</v>
      </c>
      <c r="E158">
        <v>737</v>
      </c>
      <c r="F158">
        <v>3990.9</v>
      </c>
      <c r="G158" t="s">
        <v>14</v>
      </c>
      <c r="H158">
        <f t="shared" si="13"/>
        <v>4234.4739510696072</v>
      </c>
      <c r="I158">
        <f t="shared" si="14"/>
        <v>94.247834468126044</v>
      </c>
    </row>
    <row r="159" spans="1:9" x14ac:dyDescent="0.3">
      <c r="A159" t="s">
        <v>26</v>
      </c>
      <c r="B159" t="s">
        <v>16</v>
      </c>
      <c r="C159" t="s">
        <v>23</v>
      </c>
      <c r="D159" t="s">
        <v>26</v>
      </c>
      <c r="E159">
        <v>752</v>
      </c>
      <c r="F159">
        <v>5291.2</v>
      </c>
      <c r="G159" t="s">
        <v>14</v>
      </c>
      <c r="H159">
        <f t="shared" si="13"/>
        <v>4520.6731749229302</v>
      </c>
      <c r="I159">
        <f t="shared" si="14"/>
        <v>117.04451516980556</v>
      </c>
    </row>
    <row r="160" spans="1:9" x14ac:dyDescent="0.3">
      <c r="A160" t="s">
        <v>26</v>
      </c>
      <c r="B160" t="s">
        <v>16</v>
      </c>
      <c r="C160" t="s">
        <v>23</v>
      </c>
      <c r="D160" t="s">
        <v>26</v>
      </c>
      <c r="E160">
        <v>781</v>
      </c>
      <c r="F160">
        <v>5994</v>
      </c>
      <c r="G160" t="s">
        <v>14</v>
      </c>
      <c r="H160">
        <f t="shared" si="13"/>
        <v>5111.4634063063659</v>
      </c>
      <c r="I160">
        <f t="shared" si="14"/>
        <v>117.26583022397828</v>
      </c>
    </row>
    <row r="161" spans="1:9" x14ac:dyDescent="0.3">
      <c r="A161" t="s">
        <v>26</v>
      </c>
      <c r="B161" t="s">
        <v>16</v>
      </c>
      <c r="C161" t="s">
        <v>21</v>
      </c>
      <c r="D161" t="s">
        <v>26</v>
      </c>
      <c r="E161">
        <v>785</v>
      </c>
      <c r="F161">
        <v>4678.7</v>
      </c>
      <c r="G161" t="s">
        <v>14</v>
      </c>
      <c r="H161">
        <f t="shared" si="13"/>
        <v>5196.9304625996001</v>
      </c>
      <c r="I161">
        <f t="shared" si="14"/>
        <v>90.028143221674512</v>
      </c>
    </row>
    <row r="162" spans="1:9" x14ac:dyDescent="0.3">
      <c r="A162" t="s">
        <v>26</v>
      </c>
      <c r="B162" t="s">
        <v>16</v>
      </c>
      <c r="C162" t="s">
        <v>21</v>
      </c>
      <c r="D162" t="s">
        <v>26</v>
      </c>
      <c r="E162">
        <v>829</v>
      </c>
      <c r="F162">
        <v>6924</v>
      </c>
      <c r="G162" t="s">
        <v>27</v>
      </c>
      <c r="H162">
        <f t="shared" si="13"/>
        <v>6203.374581306005</v>
      </c>
      <c r="I162">
        <f t="shared" si="14"/>
        <v>111.61666781924816</v>
      </c>
    </row>
    <row r="163" spans="1:9" x14ac:dyDescent="0.3">
      <c r="A163" t="s">
        <v>28</v>
      </c>
      <c r="B163" t="s">
        <v>29</v>
      </c>
      <c r="C163" t="s">
        <v>23</v>
      </c>
      <c r="D163" t="s">
        <v>30</v>
      </c>
      <c r="E163">
        <v>542</v>
      </c>
      <c r="F163">
        <v>1167.2</v>
      </c>
      <c r="G163" t="s">
        <v>11</v>
      </c>
      <c r="H163">
        <f>10^(-6.105)*E163^3.34</f>
        <v>1063.0596080545101</v>
      </c>
      <c r="I163">
        <f t="shared" si="14"/>
        <v>109.79628904686498</v>
      </c>
    </row>
    <row r="164" spans="1:9" x14ac:dyDescent="0.3">
      <c r="A164" t="s">
        <v>28</v>
      </c>
      <c r="B164" t="s">
        <v>29</v>
      </c>
      <c r="C164" t="s">
        <v>23</v>
      </c>
      <c r="D164" t="s">
        <v>30</v>
      </c>
      <c r="E164">
        <v>593</v>
      </c>
      <c r="F164">
        <v>1460.1</v>
      </c>
      <c r="G164" t="s">
        <v>11</v>
      </c>
      <c r="H164">
        <f t="shared" ref="H164:H167" si="15">10^(-6.105)*E164^3.34</f>
        <v>1435.4982779215914</v>
      </c>
      <c r="I164">
        <f t="shared" ref="I164:I167" si="16">IF(H164="NA","NA",IF(F164="NA","NA",100*F164/H164))</f>
        <v>101.7138106298552</v>
      </c>
    </row>
    <row r="165" spans="1:9" x14ac:dyDescent="0.3">
      <c r="A165" t="s">
        <v>28</v>
      </c>
      <c r="B165" t="s">
        <v>29</v>
      </c>
      <c r="C165" t="s">
        <v>23</v>
      </c>
      <c r="D165" t="s">
        <v>30</v>
      </c>
      <c r="E165">
        <v>766</v>
      </c>
      <c r="F165">
        <v>2768.2</v>
      </c>
      <c r="G165" t="s">
        <v>13</v>
      </c>
      <c r="H165">
        <f t="shared" si="15"/>
        <v>3375.3910194312707</v>
      </c>
      <c r="I165">
        <f t="shared" si="16"/>
        <v>82.011239114644027</v>
      </c>
    </row>
    <row r="166" spans="1:9" x14ac:dyDescent="0.3">
      <c r="A166" t="s">
        <v>28</v>
      </c>
      <c r="B166" t="s">
        <v>29</v>
      </c>
      <c r="C166" t="s">
        <v>23</v>
      </c>
      <c r="D166" t="s">
        <v>30</v>
      </c>
      <c r="E166">
        <v>1090</v>
      </c>
      <c r="F166">
        <v>11590.9</v>
      </c>
      <c r="G166" t="s">
        <v>27</v>
      </c>
      <c r="H166">
        <f t="shared" si="15"/>
        <v>10964.895653881165</v>
      </c>
      <c r="I166">
        <f t="shared" si="16"/>
        <v>105.70916829379267</v>
      </c>
    </row>
    <row r="167" spans="1:9" x14ac:dyDescent="0.3">
      <c r="A167" t="s">
        <v>28</v>
      </c>
      <c r="B167" t="s">
        <v>29</v>
      </c>
      <c r="C167" t="s">
        <v>21</v>
      </c>
      <c r="D167" t="s">
        <v>31</v>
      </c>
      <c r="E167">
        <v>572</v>
      </c>
      <c r="F167">
        <v>1355.6</v>
      </c>
      <c r="G167" t="s">
        <v>11</v>
      </c>
      <c r="H167">
        <f>10^(-5.823)*E167^3.245</f>
        <v>1332.7543645238293</v>
      </c>
      <c r="I167">
        <f t="shared" si="16"/>
        <v>101.71416699763223</v>
      </c>
    </row>
    <row r="168" spans="1:9" x14ac:dyDescent="0.3">
      <c r="A168" t="s">
        <v>28</v>
      </c>
      <c r="B168" t="s">
        <v>29</v>
      </c>
      <c r="C168" t="s">
        <v>21</v>
      </c>
      <c r="D168" t="s">
        <v>31</v>
      </c>
      <c r="E168">
        <v>604</v>
      </c>
      <c r="F168">
        <v>1669.3</v>
      </c>
      <c r="G168" t="s">
        <v>11</v>
      </c>
      <c r="H168">
        <f t="shared" ref="H168:H176" si="17">10^(-5.823)*E168^3.245</f>
        <v>1590.2480284653</v>
      </c>
      <c r="I168">
        <f t="shared" ref="I168:I176" si="18">IF(H168="NA","NA",IF(F168="NA","NA",100*F168/H168))</f>
        <v>104.97104666188397</v>
      </c>
    </row>
    <row r="169" spans="1:9" x14ac:dyDescent="0.3">
      <c r="A169" t="s">
        <v>28</v>
      </c>
      <c r="B169" t="s">
        <v>29</v>
      </c>
      <c r="C169" t="s">
        <v>21</v>
      </c>
      <c r="D169" t="s">
        <v>31</v>
      </c>
      <c r="E169">
        <v>680</v>
      </c>
      <c r="F169">
        <v>2756.5</v>
      </c>
      <c r="G169" t="s">
        <v>11</v>
      </c>
      <c r="H169">
        <f t="shared" si="17"/>
        <v>2336.0999586668304</v>
      </c>
      <c r="I169">
        <f t="shared" si="18"/>
        <v>117.99580706182985</v>
      </c>
    </row>
    <row r="170" spans="1:9" x14ac:dyDescent="0.3">
      <c r="A170" t="s">
        <v>28</v>
      </c>
      <c r="B170" t="s">
        <v>29</v>
      </c>
      <c r="C170" t="s">
        <v>21</v>
      </c>
      <c r="D170" t="s">
        <v>31</v>
      </c>
      <c r="E170">
        <v>716</v>
      </c>
      <c r="F170">
        <v>2761.9</v>
      </c>
      <c r="G170" t="s">
        <v>11</v>
      </c>
      <c r="H170">
        <f t="shared" si="17"/>
        <v>2761.8033838470283</v>
      </c>
      <c r="I170">
        <f t="shared" si="18"/>
        <v>100.00349829946393</v>
      </c>
    </row>
    <row r="171" spans="1:9" x14ac:dyDescent="0.3">
      <c r="A171" t="s">
        <v>28</v>
      </c>
      <c r="B171" t="s">
        <v>29</v>
      </c>
      <c r="C171" t="s">
        <v>21</v>
      </c>
      <c r="D171" t="s">
        <v>31</v>
      </c>
      <c r="E171">
        <v>786</v>
      </c>
      <c r="F171">
        <v>3576.5</v>
      </c>
      <c r="G171" t="s">
        <v>13</v>
      </c>
      <c r="H171">
        <f t="shared" si="17"/>
        <v>3738.0590867075539</v>
      </c>
      <c r="I171">
        <f t="shared" si="18"/>
        <v>95.677995372463371</v>
      </c>
    </row>
    <row r="172" spans="1:9" x14ac:dyDescent="0.3">
      <c r="A172" t="s">
        <v>28</v>
      </c>
      <c r="B172" t="s">
        <v>29</v>
      </c>
      <c r="C172" t="s">
        <v>21</v>
      </c>
      <c r="D172" t="s">
        <v>31</v>
      </c>
      <c r="E172">
        <v>947</v>
      </c>
      <c r="F172">
        <v>8109.2</v>
      </c>
      <c r="G172" t="s">
        <v>13</v>
      </c>
      <c r="H172">
        <f t="shared" si="17"/>
        <v>6843.1440462007286</v>
      </c>
      <c r="I172">
        <f t="shared" si="18"/>
        <v>118.50108583498513</v>
      </c>
    </row>
    <row r="173" spans="1:9" x14ac:dyDescent="0.3">
      <c r="A173" t="s">
        <v>28</v>
      </c>
      <c r="B173" t="s">
        <v>29</v>
      </c>
      <c r="C173" t="s">
        <v>21</v>
      </c>
      <c r="D173" t="s">
        <v>31</v>
      </c>
      <c r="E173">
        <v>965</v>
      </c>
      <c r="F173">
        <v>8692.1</v>
      </c>
      <c r="G173" t="s">
        <v>13</v>
      </c>
      <c r="H173">
        <f t="shared" si="17"/>
        <v>7274.2987259915262</v>
      </c>
      <c r="I173">
        <f t="shared" si="18"/>
        <v>119.49055609914095</v>
      </c>
    </row>
    <row r="174" spans="1:9" x14ac:dyDescent="0.3">
      <c r="A174" t="s">
        <v>28</v>
      </c>
      <c r="B174" t="s">
        <v>29</v>
      </c>
      <c r="C174" t="s">
        <v>21</v>
      </c>
      <c r="D174" t="s">
        <v>31</v>
      </c>
      <c r="E174">
        <v>978</v>
      </c>
      <c r="F174">
        <v>8879.2999999999993</v>
      </c>
      <c r="G174" t="s">
        <v>14</v>
      </c>
      <c r="H174">
        <f t="shared" si="17"/>
        <v>7597.1304511475355</v>
      </c>
      <c r="I174">
        <f t="shared" si="18"/>
        <v>116.87702425405627</v>
      </c>
    </row>
    <row r="175" spans="1:9" x14ac:dyDescent="0.3">
      <c r="A175" t="s">
        <v>28</v>
      </c>
      <c r="B175" t="s">
        <v>29</v>
      </c>
      <c r="C175" t="s">
        <v>21</v>
      </c>
      <c r="D175" t="s">
        <v>31</v>
      </c>
      <c r="E175">
        <v>1045</v>
      </c>
      <c r="F175">
        <v>11109.7</v>
      </c>
      <c r="G175" t="s">
        <v>14</v>
      </c>
      <c r="H175">
        <f t="shared" si="17"/>
        <v>9419.5978631292619</v>
      </c>
      <c r="I175">
        <f t="shared" si="18"/>
        <v>117.94240222808486</v>
      </c>
    </row>
    <row r="176" spans="1:9" x14ac:dyDescent="0.3">
      <c r="A176" t="s">
        <v>28</v>
      </c>
      <c r="B176" t="s">
        <v>29</v>
      </c>
      <c r="C176" t="s">
        <v>32</v>
      </c>
      <c r="D176" t="s">
        <v>33</v>
      </c>
      <c r="E176">
        <v>683</v>
      </c>
      <c r="F176">
        <v>2723.2</v>
      </c>
      <c r="G176" t="s">
        <v>11</v>
      </c>
      <c r="H176">
        <f>10^(-6.066)*E176^3.325</f>
        <v>2282.7000048402583</v>
      </c>
      <c r="I176">
        <f t="shared" si="18"/>
        <v>119.29732309220228</v>
      </c>
    </row>
    <row r="177" spans="1:9" x14ac:dyDescent="0.3">
      <c r="A177" t="s">
        <v>28</v>
      </c>
      <c r="B177" t="s">
        <v>29</v>
      </c>
      <c r="C177" t="s">
        <v>32</v>
      </c>
      <c r="D177" t="s">
        <v>33</v>
      </c>
      <c r="E177">
        <v>856</v>
      </c>
      <c r="F177">
        <v>6312.3</v>
      </c>
      <c r="G177" t="s">
        <v>13</v>
      </c>
      <c r="H177">
        <f t="shared" ref="H177:H180" si="19">10^(-6.066)*E177^3.325</f>
        <v>4835.8772388989109</v>
      </c>
      <c r="I177">
        <f t="shared" ref="I177:I180" si="20">IF(H177="NA","NA",IF(F177="NA","NA",100*F177/H177))</f>
        <v>130.53060878437969</v>
      </c>
    </row>
    <row r="178" spans="1:9" x14ac:dyDescent="0.3">
      <c r="A178" t="s">
        <v>28</v>
      </c>
      <c r="B178" t="s">
        <v>29</v>
      </c>
      <c r="C178" t="s">
        <v>32</v>
      </c>
      <c r="D178" t="s">
        <v>33</v>
      </c>
      <c r="E178">
        <v>940</v>
      </c>
      <c r="F178">
        <v>8965.1</v>
      </c>
      <c r="G178" t="s">
        <v>13</v>
      </c>
      <c r="H178">
        <f t="shared" si="19"/>
        <v>6601.6137859650353</v>
      </c>
      <c r="I178">
        <f t="shared" si="20"/>
        <v>135.80164321426548</v>
      </c>
    </row>
    <row r="179" spans="1:9" x14ac:dyDescent="0.3">
      <c r="A179" t="s">
        <v>28</v>
      </c>
      <c r="B179" t="s">
        <v>29</v>
      </c>
      <c r="C179" t="s">
        <v>32</v>
      </c>
      <c r="D179" t="s">
        <v>33</v>
      </c>
      <c r="E179">
        <v>1097</v>
      </c>
      <c r="F179">
        <v>11376.4</v>
      </c>
      <c r="G179" t="s">
        <v>27</v>
      </c>
      <c r="H179">
        <f t="shared" si="19"/>
        <v>11032.832802252638</v>
      </c>
      <c r="I179">
        <f t="shared" si="20"/>
        <v>103.11404336406886</v>
      </c>
    </row>
    <row r="180" spans="1:9" x14ac:dyDescent="0.3">
      <c r="A180" t="s">
        <v>34</v>
      </c>
      <c r="B180" t="s">
        <v>35</v>
      </c>
      <c r="C180" t="s">
        <v>10</v>
      </c>
      <c r="D180" t="s">
        <v>34</v>
      </c>
      <c r="E180">
        <v>19</v>
      </c>
      <c r="F180">
        <v>0.1</v>
      </c>
      <c r="G180" t="s">
        <v>12</v>
      </c>
      <c r="H180" t="s">
        <v>10</v>
      </c>
      <c r="I180" t="str">
        <f t="shared" si="20"/>
        <v>NA</v>
      </c>
    </row>
    <row r="181" spans="1:9" x14ac:dyDescent="0.3">
      <c r="A181" t="s">
        <v>34</v>
      </c>
      <c r="B181" t="s">
        <v>35</v>
      </c>
      <c r="C181" t="s">
        <v>10</v>
      </c>
      <c r="D181" t="s">
        <v>34</v>
      </c>
      <c r="E181">
        <v>26</v>
      </c>
      <c r="F181">
        <v>0.1</v>
      </c>
      <c r="G181" t="s">
        <v>12</v>
      </c>
      <c r="H181" t="s">
        <v>10</v>
      </c>
      <c r="I181" t="str">
        <f t="shared" ref="I181:I182" si="21">IF(H181="NA","NA",IF(F181="NA","NA",100*F181/H181))</f>
        <v>NA</v>
      </c>
    </row>
    <row r="182" spans="1:9" x14ac:dyDescent="0.3">
      <c r="A182" t="s">
        <v>34</v>
      </c>
      <c r="B182" t="s">
        <v>35</v>
      </c>
      <c r="C182" t="s">
        <v>10</v>
      </c>
      <c r="D182" t="s">
        <v>34</v>
      </c>
      <c r="E182">
        <v>95</v>
      </c>
      <c r="F182">
        <v>9.4</v>
      </c>
      <c r="G182" t="s">
        <v>13</v>
      </c>
      <c r="H182">
        <f>10^(-2.58+0.621*LOG10(E182)+0.6073*LOG10(E182)^2)</f>
        <v>10.557325360418869</v>
      </c>
      <c r="I182">
        <f t="shared" si="21"/>
        <v>89.037703008018781</v>
      </c>
    </row>
    <row r="183" spans="1:9" x14ac:dyDescent="0.3">
      <c r="A183" t="s">
        <v>34</v>
      </c>
      <c r="B183" t="s">
        <v>35</v>
      </c>
      <c r="C183" t="s">
        <v>10</v>
      </c>
      <c r="D183" t="s">
        <v>34</v>
      </c>
      <c r="E183">
        <v>105</v>
      </c>
      <c r="F183">
        <v>11.7</v>
      </c>
      <c r="G183" t="s">
        <v>13</v>
      </c>
      <c r="H183">
        <f t="shared" ref="H183:H193" si="22">10^(-2.58+0.621*LOG10(E183)+0.6073*LOG10(E183)^2)</f>
        <v>14.325317935536736</v>
      </c>
      <c r="I183">
        <f t="shared" ref="I183:I193" si="23">IF(H183="NA","NA",IF(F183="NA","NA",100*F183/H183))</f>
        <v>81.673579969739279</v>
      </c>
    </row>
    <row r="184" spans="1:9" x14ac:dyDescent="0.3">
      <c r="A184" t="s">
        <v>34</v>
      </c>
      <c r="B184" t="s">
        <v>35</v>
      </c>
      <c r="C184" t="s">
        <v>10</v>
      </c>
      <c r="D184" t="s">
        <v>34</v>
      </c>
      <c r="E184">
        <v>106</v>
      </c>
      <c r="F184">
        <v>11.7</v>
      </c>
      <c r="G184" t="s">
        <v>13</v>
      </c>
      <c r="H184">
        <f t="shared" si="22"/>
        <v>14.749485020283339</v>
      </c>
      <c r="I184">
        <f t="shared" si="23"/>
        <v>79.324803434901497</v>
      </c>
    </row>
    <row r="185" spans="1:9" x14ac:dyDescent="0.3">
      <c r="A185" t="s">
        <v>34</v>
      </c>
      <c r="B185" t="s">
        <v>35</v>
      </c>
      <c r="C185" t="s">
        <v>10</v>
      </c>
      <c r="D185" t="s">
        <v>34</v>
      </c>
      <c r="E185">
        <v>114</v>
      </c>
      <c r="F185">
        <v>17.5</v>
      </c>
      <c r="G185" t="s">
        <v>13</v>
      </c>
      <c r="H185">
        <f t="shared" si="22"/>
        <v>18.481521139927622</v>
      </c>
      <c r="I185">
        <f t="shared" si="23"/>
        <v>94.689175568957168</v>
      </c>
    </row>
    <row r="186" spans="1:9" x14ac:dyDescent="0.3">
      <c r="A186" t="s">
        <v>34</v>
      </c>
      <c r="B186" t="s">
        <v>35</v>
      </c>
      <c r="C186" t="s">
        <v>10</v>
      </c>
      <c r="D186" t="s">
        <v>34</v>
      </c>
      <c r="E186">
        <v>118</v>
      </c>
      <c r="F186">
        <v>20.6</v>
      </c>
      <c r="G186" t="s">
        <v>13</v>
      </c>
      <c r="H186">
        <f t="shared" si="22"/>
        <v>20.58697000396673</v>
      </c>
      <c r="I186">
        <f t="shared" si="23"/>
        <v>100.06329244192204</v>
      </c>
    </row>
    <row r="187" spans="1:9" x14ac:dyDescent="0.3">
      <c r="A187" t="s">
        <v>34</v>
      </c>
      <c r="B187" t="s">
        <v>35</v>
      </c>
      <c r="C187" t="s">
        <v>10</v>
      </c>
      <c r="D187" t="s">
        <v>34</v>
      </c>
      <c r="E187">
        <v>137</v>
      </c>
      <c r="F187">
        <v>25.2</v>
      </c>
      <c r="G187" t="s">
        <v>14</v>
      </c>
      <c r="H187">
        <f t="shared" si="22"/>
        <v>33.080878741168007</v>
      </c>
      <c r="I187">
        <f t="shared" si="23"/>
        <v>76.176936523271593</v>
      </c>
    </row>
    <row r="188" spans="1:9" x14ac:dyDescent="0.3">
      <c r="A188" t="s">
        <v>34</v>
      </c>
      <c r="B188" t="s">
        <v>35</v>
      </c>
      <c r="C188" t="s">
        <v>10</v>
      </c>
      <c r="D188" t="s">
        <v>34</v>
      </c>
      <c r="E188">
        <v>143</v>
      </c>
      <c r="F188">
        <v>31.7</v>
      </c>
      <c r="G188" t="s">
        <v>27</v>
      </c>
      <c r="H188">
        <f t="shared" si="22"/>
        <v>37.989160458931529</v>
      </c>
      <c r="I188">
        <f t="shared" si="23"/>
        <v>83.444855366755277</v>
      </c>
    </row>
    <row r="189" spans="1:9" x14ac:dyDescent="0.3">
      <c r="A189" t="s">
        <v>34</v>
      </c>
      <c r="B189" t="s">
        <v>35</v>
      </c>
      <c r="C189" t="s">
        <v>10</v>
      </c>
      <c r="D189" t="s">
        <v>34</v>
      </c>
      <c r="E189">
        <v>151</v>
      </c>
      <c r="F189">
        <v>40.6</v>
      </c>
      <c r="G189" t="s">
        <v>27</v>
      </c>
      <c r="H189">
        <f t="shared" si="22"/>
        <v>45.349131308569561</v>
      </c>
      <c r="I189">
        <f t="shared" si="23"/>
        <v>89.52762451775537</v>
      </c>
    </row>
    <row r="190" spans="1:9" x14ac:dyDescent="0.3">
      <c r="A190" t="s">
        <v>34</v>
      </c>
      <c r="B190" t="s">
        <v>35</v>
      </c>
      <c r="C190" t="s">
        <v>10</v>
      </c>
      <c r="D190" t="s">
        <v>34</v>
      </c>
      <c r="E190">
        <v>152</v>
      </c>
      <c r="F190">
        <v>36.1</v>
      </c>
      <c r="G190" t="s">
        <v>27</v>
      </c>
      <c r="H190">
        <f t="shared" si="22"/>
        <v>46.338391662874777</v>
      </c>
      <c r="I190">
        <f t="shared" si="23"/>
        <v>77.905163957001264</v>
      </c>
    </row>
    <row r="191" spans="1:9" x14ac:dyDescent="0.3">
      <c r="A191" t="s">
        <v>34</v>
      </c>
      <c r="B191" t="s">
        <v>35</v>
      </c>
      <c r="C191" t="s">
        <v>10</v>
      </c>
      <c r="D191" t="s">
        <v>34</v>
      </c>
      <c r="E191">
        <v>175</v>
      </c>
      <c r="F191">
        <v>56.4</v>
      </c>
      <c r="G191" t="s">
        <v>36</v>
      </c>
      <c r="H191">
        <f t="shared" si="22"/>
        <v>73.856095550597161</v>
      </c>
      <c r="I191">
        <f t="shared" si="23"/>
        <v>76.364719228031248</v>
      </c>
    </row>
    <row r="192" spans="1:9" x14ac:dyDescent="0.3">
      <c r="A192" t="s">
        <v>34</v>
      </c>
      <c r="B192" t="s">
        <v>35</v>
      </c>
      <c r="C192" t="s">
        <v>10</v>
      </c>
      <c r="D192" t="s">
        <v>34</v>
      </c>
      <c r="E192">
        <v>189</v>
      </c>
      <c r="F192">
        <v>89.3</v>
      </c>
      <c r="G192" t="s">
        <v>36</v>
      </c>
      <c r="H192">
        <f t="shared" si="22"/>
        <v>95.693055039879525</v>
      </c>
      <c r="I192">
        <f t="shared" si="23"/>
        <v>93.319206877431952</v>
      </c>
    </row>
    <row r="193" spans="1:9" x14ac:dyDescent="0.3">
      <c r="A193" t="s">
        <v>34</v>
      </c>
      <c r="B193" t="s">
        <v>35</v>
      </c>
      <c r="C193" t="s">
        <v>10</v>
      </c>
      <c r="D193" t="s">
        <v>34</v>
      </c>
      <c r="E193">
        <v>196</v>
      </c>
      <c r="F193">
        <v>102.5</v>
      </c>
      <c r="G193" t="s">
        <v>36</v>
      </c>
      <c r="H193">
        <f t="shared" si="22"/>
        <v>108.27075243788602</v>
      </c>
      <c r="I193">
        <f t="shared" si="23"/>
        <v>94.670072657713675</v>
      </c>
    </row>
    <row r="194" spans="1:9" x14ac:dyDescent="0.3">
      <c r="A194" t="s">
        <v>37</v>
      </c>
      <c r="B194" t="s">
        <v>9</v>
      </c>
      <c r="C194" t="s">
        <v>10</v>
      </c>
      <c r="D194" t="s">
        <v>38</v>
      </c>
      <c r="E194">
        <v>75</v>
      </c>
      <c r="F194">
        <v>3.5</v>
      </c>
      <c r="G194" t="s">
        <v>12</v>
      </c>
      <c r="H194">
        <f>10^(-4.804)*E194^2.869</f>
        <v>3.7631433707017705</v>
      </c>
      <c r="I194">
        <f t="shared" ref="I194" si="24">IF(H194="NA","NA",IF(F194="NA","NA",100*F194/H194))</f>
        <v>93.007351972011151</v>
      </c>
    </row>
    <row r="195" spans="1:9" x14ac:dyDescent="0.3">
      <c r="A195" t="s">
        <v>37</v>
      </c>
      <c r="B195" t="s">
        <v>9</v>
      </c>
      <c r="C195" t="s">
        <v>10</v>
      </c>
      <c r="D195" t="s">
        <v>38</v>
      </c>
      <c r="E195">
        <v>75</v>
      </c>
      <c r="F195">
        <v>3.6</v>
      </c>
      <c r="G195" t="s">
        <v>12</v>
      </c>
      <c r="H195">
        <f t="shared" ref="H195:H211" si="25">10^(-4.804)*E195^2.869</f>
        <v>3.7631433707017705</v>
      </c>
      <c r="I195">
        <f t="shared" ref="I195:I211" si="26">IF(H195="NA","NA",IF(F195="NA","NA",100*F195/H195))</f>
        <v>95.664704885497187</v>
      </c>
    </row>
    <row r="196" spans="1:9" x14ac:dyDescent="0.3">
      <c r="A196" t="s">
        <v>37</v>
      </c>
      <c r="B196" t="s">
        <v>9</v>
      </c>
      <c r="C196" t="s">
        <v>10</v>
      </c>
      <c r="D196" t="s">
        <v>38</v>
      </c>
      <c r="E196">
        <v>75</v>
      </c>
      <c r="F196">
        <v>3.8</v>
      </c>
      <c r="G196" t="s">
        <v>12</v>
      </c>
      <c r="H196">
        <f t="shared" si="25"/>
        <v>3.7631433707017705</v>
      </c>
      <c r="I196">
        <f t="shared" si="26"/>
        <v>100.97941071246925</v>
      </c>
    </row>
    <row r="197" spans="1:9" x14ac:dyDescent="0.3">
      <c r="A197" t="s">
        <v>37</v>
      </c>
      <c r="B197" t="s">
        <v>9</v>
      </c>
      <c r="C197" t="s">
        <v>10</v>
      </c>
      <c r="D197" t="s">
        <v>38</v>
      </c>
      <c r="E197">
        <v>82</v>
      </c>
      <c r="F197">
        <v>5.0999999999999996</v>
      </c>
      <c r="G197" t="s">
        <v>12</v>
      </c>
      <c r="H197">
        <f t="shared" si="25"/>
        <v>4.8610707552594548</v>
      </c>
      <c r="I197">
        <f t="shared" si="26"/>
        <v>104.91515669633145</v>
      </c>
    </row>
    <row r="198" spans="1:9" x14ac:dyDescent="0.3">
      <c r="A198" t="s">
        <v>37</v>
      </c>
      <c r="B198" t="s">
        <v>9</v>
      </c>
      <c r="C198" t="s">
        <v>10</v>
      </c>
      <c r="D198" t="s">
        <v>38</v>
      </c>
      <c r="E198">
        <v>84</v>
      </c>
      <c r="F198">
        <v>4.8</v>
      </c>
      <c r="G198" t="s">
        <v>12</v>
      </c>
      <c r="H198">
        <f t="shared" si="25"/>
        <v>5.2090349544607353</v>
      </c>
      <c r="I198">
        <f t="shared" si="26"/>
        <v>92.147586682818087</v>
      </c>
    </row>
    <row r="199" spans="1:9" x14ac:dyDescent="0.3">
      <c r="A199" t="s">
        <v>37</v>
      </c>
      <c r="B199" t="s">
        <v>9</v>
      </c>
      <c r="C199" t="s">
        <v>10</v>
      </c>
      <c r="D199" t="s">
        <v>38</v>
      </c>
      <c r="E199">
        <v>84</v>
      </c>
      <c r="F199">
        <v>5</v>
      </c>
      <c r="G199" t="s">
        <v>12</v>
      </c>
      <c r="H199">
        <f t="shared" si="25"/>
        <v>5.2090349544607353</v>
      </c>
      <c r="I199">
        <f t="shared" si="26"/>
        <v>95.987069461268845</v>
      </c>
    </row>
    <row r="200" spans="1:9" x14ac:dyDescent="0.3">
      <c r="A200" t="s">
        <v>37</v>
      </c>
      <c r="B200" t="s">
        <v>9</v>
      </c>
      <c r="C200" t="s">
        <v>10</v>
      </c>
      <c r="D200" t="s">
        <v>38</v>
      </c>
      <c r="E200">
        <v>85</v>
      </c>
      <c r="F200" t="s">
        <v>10</v>
      </c>
      <c r="G200" t="s">
        <v>12</v>
      </c>
      <c r="H200">
        <f t="shared" si="25"/>
        <v>5.3889344118283988</v>
      </c>
      <c r="I200" t="str">
        <f t="shared" si="26"/>
        <v>NA</v>
      </c>
    </row>
    <row r="201" spans="1:9" x14ac:dyDescent="0.3">
      <c r="A201" t="s">
        <v>37</v>
      </c>
      <c r="B201" t="s">
        <v>9</v>
      </c>
      <c r="C201" t="s">
        <v>10</v>
      </c>
      <c r="D201" t="s">
        <v>38</v>
      </c>
      <c r="E201">
        <v>86</v>
      </c>
      <c r="F201">
        <v>5.2</v>
      </c>
      <c r="G201" t="s">
        <v>12</v>
      </c>
      <c r="H201">
        <f t="shared" si="25"/>
        <v>5.572833356530678</v>
      </c>
      <c r="I201">
        <f t="shared" si="26"/>
        <v>93.309806113370271</v>
      </c>
    </row>
    <row r="202" spans="1:9" x14ac:dyDescent="0.3">
      <c r="A202" t="s">
        <v>37</v>
      </c>
      <c r="B202" t="s">
        <v>9</v>
      </c>
      <c r="C202" t="s">
        <v>10</v>
      </c>
      <c r="D202" t="s">
        <v>38</v>
      </c>
      <c r="E202">
        <v>93</v>
      </c>
      <c r="F202">
        <v>7.2</v>
      </c>
      <c r="G202" t="s">
        <v>12</v>
      </c>
      <c r="H202">
        <f t="shared" si="25"/>
        <v>6.9755359196433888</v>
      </c>
      <c r="I202">
        <f t="shared" si="26"/>
        <v>103.21787577244798</v>
      </c>
    </row>
    <row r="203" spans="1:9" x14ac:dyDescent="0.3">
      <c r="A203" t="s">
        <v>37</v>
      </c>
      <c r="B203" t="s">
        <v>9</v>
      </c>
      <c r="C203" t="s">
        <v>10</v>
      </c>
      <c r="D203" t="s">
        <v>38</v>
      </c>
      <c r="E203">
        <v>96</v>
      </c>
      <c r="F203">
        <v>7</v>
      </c>
      <c r="G203" t="s">
        <v>12</v>
      </c>
      <c r="H203">
        <f t="shared" si="25"/>
        <v>7.6407531226089533</v>
      </c>
      <c r="I203">
        <f t="shared" si="26"/>
        <v>91.614005683379986</v>
      </c>
    </row>
    <row r="204" spans="1:9" x14ac:dyDescent="0.3">
      <c r="A204" t="s">
        <v>37</v>
      </c>
      <c r="B204" t="s">
        <v>9</v>
      </c>
      <c r="C204" t="s">
        <v>10</v>
      </c>
      <c r="D204" t="s">
        <v>38</v>
      </c>
      <c r="E204">
        <v>96</v>
      </c>
      <c r="F204">
        <v>9</v>
      </c>
      <c r="G204" t="s">
        <v>12</v>
      </c>
      <c r="H204">
        <f t="shared" si="25"/>
        <v>7.6407531226089533</v>
      </c>
      <c r="I204">
        <f t="shared" si="26"/>
        <v>117.78943587863141</v>
      </c>
    </row>
    <row r="205" spans="1:9" x14ac:dyDescent="0.3">
      <c r="A205" t="s">
        <v>37</v>
      </c>
      <c r="B205" t="s">
        <v>9</v>
      </c>
      <c r="C205" t="s">
        <v>10</v>
      </c>
      <c r="D205" t="s">
        <v>38</v>
      </c>
      <c r="E205">
        <v>108</v>
      </c>
      <c r="F205">
        <v>10.9</v>
      </c>
      <c r="G205" t="s">
        <v>12</v>
      </c>
      <c r="H205">
        <f t="shared" si="25"/>
        <v>10.712547348841435</v>
      </c>
      <c r="I205">
        <f t="shared" si="26"/>
        <v>101.74984198486496</v>
      </c>
    </row>
    <row r="206" spans="1:9" x14ac:dyDescent="0.3">
      <c r="A206" t="s">
        <v>37</v>
      </c>
      <c r="B206" t="s">
        <v>9</v>
      </c>
      <c r="C206" t="s">
        <v>10</v>
      </c>
      <c r="D206" t="s">
        <v>38</v>
      </c>
      <c r="E206">
        <v>110</v>
      </c>
      <c r="F206">
        <v>12</v>
      </c>
      <c r="G206" t="s">
        <v>12</v>
      </c>
      <c r="H206">
        <f t="shared" si="25"/>
        <v>11.291603345247214</v>
      </c>
      <c r="I206">
        <f t="shared" si="26"/>
        <v>106.27365869215517</v>
      </c>
    </row>
    <row r="207" spans="1:9" x14ac:dyDescent="0.3">
      <c r="A207" t="s">
        <v>37</v>
      </c>
      <c r="B207" t="s">
        <v>9</v>
      </c>
      <c r="C207" t="s">
        <v>10</v>
      </c>
      <c r="D207" t="s">
        <v>38</v>
      </c>
      <c r="E207">
        <v>121</v>
      </c>
      <c r="F207">
        <v>15.9</v>
      </c>
      <c r="G207" t="s">
        <v>12</v>
      </c>
      <c r="H207">
        <f t="shared" si="25"/>
        <v>14.842642509626359</v>
      </c>
      <c r="I207">
        <f t="shared" si="26"/>
        <v>107.12378196596651</v>
      </c>
    </row>
    <row r="208" spans="1:9" x14ac:dyDescent="0.3">
      <c r="A208" t="s">
        <v>37</v>
      </c>
      <c r="B208" t="s">
        <v>9</v>
      </c>
      <c r="C208" t="s">
        <v>10</v>
      </c>
      <c r="D208" t="s">
        <v>38</v>
      </c>
      <c r="E208">
        <v>123</v>
      </c>
      <c r="F208">
        <v>15.4</v>
      </c>
      <c r="G208" t="s">
        <v>12</v>
      </c>
      <c r="H208">
        <f t="shared" si="25"/>
        <v>15.55742674548752</v>
      </c>
      <c r="I208">
        <f t="shared" si="26"/>
        <v>98.988092644992321</v>
      </c>
    </row>
    <row r="209" spans="1:9" x14ac:dyDescent="0.3">
      <c r="A209" t="s">
        <v>37</v>
      </c>
      <c r="B209" t="s">
        <v>9</v>
      </c>
      <c r="C209" t="s">
        <v>10</v>
      </c>
      <c r="D209" t="s">
        <v>38</v>
      </c>
      <c r="E209">
        <v>127</v>
      </c>
      <c r="F209">
        <v>16.8</v>
      </c>
      <c r="G209" t="s">
        <v>12</v>
      </c>
      <c r="H209">
        <f t="shared" si="25"/>
        <v>17.053474471802222</v>
      </c>
      <c r="I209">
        <f t="shared" si="26"/>
        <v>98.513649097013399</v>
      </c>
    </row>
    <row r="210" spans="1:9" x14ac:dyDescent="0.3">
      <c r="A210" t="s">
        <v>37</v>
      </c>
      <c r="B210" t="s">
        <v>9</v>
      </c>
      <c r="C210" t="s">
        <v>10</v>
      </c>
      <c r="D210" t="s">
        <v>38</v>
      </c>
      <c r="E210">
        <v>132</v>
      </c>
      <c r="F210">
        <v>19.100000000000001</v>
      </c>
      <c r="G210" t="s">
        <v>12</v>
      </c>
      <c r="H210">
        <f t="shared" si="25"/>
        <v>19.051387415999297</v>
      </c>
      <c r="I210">
        <f t="shared" si="26"/>
        <v>100.25516558421293</v>
      </c>
    </row>
    <row r="211" spans="1:9" x14ac:dyDescent="0.3">
      <c r="A211" t="s">
        <v>37</v>
      </c>
      <c r="B211" t="s">
        <v>9</v>
      </c>
      <c r="C211" t="s">
        <v>10</v>
      </c>
      <c r="D211" t="s">
        <v>39</v>
      </c>
      <c r="E211">
        <v>228</v>
      </c>
      <c r="F211">
        <v>117</v>
      </c>
      <c r="G211" t="s">
        <v>12</v>
      </c>
      <c r="H211">
        <f>10^(-5.453)*E211^3.18</f>
        <v>110.97695731202205</v>
      </c>
      <c r="I211">
        <f t="shared" si="26"/>
        <v>105.42729124483347</v>
      </c>
    </row>
    <row r="212" spans="1:9" x14ac:dyDescent="0.3">
      <c r="A212" t="s">
        <v>37</v>
      </c>
      <c r="B212" t="s">
        <v>9</v>
      </c>
      <c r="C212" t="s">
        <v>10</v>
      </c>
      <c r="D212" t="s">
        <v>39</v>
      </c>
      <c r="E212">
        <v>258</v>
      </c>
      <c r="F212">
        <v>145.69999999999999</v>
      </c>
      <c r="G212" t="s">
        <v>11</v>
      </c>
      <c r="H212">
        <f t="shared" ref="H212:H243" si="27">10^(-5.453)*E212^3.18</f>
        <v>164.41849362871409</v>
      </c>
      <c r="I212">
        <f t="shared" ref="I212:I243" si="28">IF(H212="NA","NA",IF(F212="NA","NA",100*F212/H212))</f>
        <v>88.615335650146648</v>
      </c>
    </row>
    <row r="213" spans="1:9" x14ac:dyDescent="0.3">
      <c r="A213" t="s">
        <v>37</v>
      </c>
      <c r="B213" t="s">
        <v>9</v>
      </c>
      <c r="C213" t="s">
        <v>10</v>
      </c>
      <c r="D213" t="s">
        <v>39</v>
      </c>
      <c r="E213">
        <v>261</v>
      </c>
      <c r="F213">
        <v>190.8</v>
      </c>
      <c r="G213" t="s">
        <v>11</v>
      </c>
      <c r="H213">
        <f t="shared" si="27"/>
        <v>170.57556298169499</v>
      </c>
      <c r="I213">
        <f t="shared" si="28"/>
        <v>111.85658523693418</v>
      </c>
    </row>
    <row r="214" spans="1:9" x14ac:dyDescent="0.3">
      <c r="A214" t="s">
        <v>37</v>
      </c>
      <c r="B214" t="s">
        <v>9</v>
      </c>
      <c r="C214" t="s">
        <v>10</v>
      </c>
      <c r="D214" t="s">
        <v>39</v>
      </c>
      <c r="E214">
        <v>266</v>
      </c>
      <c r="F214">
        <v>194.2</v>
      </c>
      <c r="G214" t="s">
        <v>11</v>
      </c>
      <c r="H214">
        <f t="shared" si="27"/>
        <v>181.18556912180756</v>
      </c>
      <c r="I214">
        <f t="shared" si="28"/>
        <v>107.18292904963258</v>
      </c>
    </row>
    <row r="215" spans="1:9" x14ac:dyDescent="0.3">
      <c r="A215" t="s">
        <v>37</v>
      </c>
      <c r="B215" t="s">
        <v>9</v>
      </c>
      <c r="C215" t="s">
        <v>10</v>
      </c>
      <c r="D215" t="s">
        <v>39</v>
      </c>
      <c r="E215">
        <v>268</v>
      </c>
      <c r="F215">
        <v>218.4</v>
      </c>
      <c r="G215" t="s">
        <v>11</v>
      </c>
      <c r="H215">
        <f t="shared" si="27"/>
        <v>185.55328397114826</v>
      </c>
      <c r="I215">
        <f t="shared" si="28"/>
        <v>117.70203971919952</v>
      </c>
    </row>
    <row r="216" spans="1:9" x14ac:dyDescent="0.3">
      <c r="A216" t="s">
        <v>37</v>
      </c>
      <c r="B216" t="s">
        <v>9</v>
      </c>
      <c r="C216" t="s">
        <v>23</v>
      </c>
      <c r="D216" t="s">
        <v>39</v>
      </c>
      <c r="E216">
        <v>347</v>
      </c>
      <c r="F216">
        <v>431.3</v>
      </c>
      <c r="G216" t="s">
        <v>11</v>
      </c>
      <c r="H216">
        <f t="shared" si="27"/>
        <v>421.93711575536094</v>
      </c>
      <c r="I216">
        <f t="shared" si="28"/>
        <v>102.21902361632193</v>
      </c>
    </row>
    <row r="217" spans="1:9" x14ac:dyDescent="0.3">
      <c r="A217" t="s">
        <v>37</v>
      </c>
      <c r="B217" t="s">
        <v>9</v>
      </c>
      <c r="C217" t="s">
        <v>21</v>
      </c>
      <c r="D217" t="s">
        <v>39</v>
      </c>
      <c r="E217">
        <v>348</v>
      </c>
      <c r="F217">
        <v>448.6</v>
      </c>
      <c r="G217" t="s">
        <v>11</v>
      </c>
      <c r="H217">
        <f t="shared" si="27"/>
        <v>425.81601937717301</v>
      </c>
      <c r="I217">
        <f t="shared" si="28"/>
        <v>105.35066310002907</v>
      </c>
    </row>
    <row r="218" spans="1:9" x14ac:dyDescent="0.3">
      <c r="A218" t="s">
        <v>37</v>
      </c>
      <c r="B218" t="s">
        <v>9</v>
      </c>
      <c r="C218" t="s">
        <v>23</v>
      </c>
      <c r="D218" t="s">
        <v>39</v>
      </c>
      <c r="E218">
        <v>381</v>
      </c>
      <c r="F218">
        <v>540.6</v>
      </c>
      <c r="G218" t="s">
        <v>13</v>
      </c>
      <c r="H218">
        <f t="shared" si="27"/>
        <v>567.99095869636812</v>
      </c>
      <c r="I218">
        <f t="shared" si="28"/>
        <v>95.177571354439365</v>
      </c>
    </row>
    <row r="219" spans="1:9" x14ac:dyDescent="0.3">
      <c r="A219" t="s">
        <v>37</v>
      </c>
      <c r="B219" t="s">
        <v>9</v>
      </c>
      <c r="C219" t="s">
        <v>23</v>
      </c>
      <c r="D219" t="s">
        <v>39</v>
      </c>
      <c r="E219">
        <v>385</v>
      </c>
      <c r="F219">
        <v>519.6</v>
      </c>
      <c r="G219" t="s">
        <v>13</v>
      </c>
      <c r="H219">
        <f t="shared" si="27"/>
        <v>587.17170565012634</v>
      </c>
      <c r="I219">
        <f t="shared" si="28"/>
        <v>88.492002424519114</v>
      </c>
    </row>
    <row r="220" spans="1:9" x14ac:dyDescent="0.3">
      <c r="A220" t="s">
        <v>37</v>
      </c>
      <c r="B220" t="s">
        <v>9</v>
      </c>
      <c r="C220" t="s">
        <v>21</v>
      </c>
      <c r="D220" t="s">
        <v>39</v>
      </c>
      <c r="E220">
        <v>390</v>
      </c>
      <c r="F220">
        <v>527.9</v>
      </c>
      <c r="G220" t="s">
        <v>13</v>
      </c>
      <c r="H220">
        <f t="shared" si="27"/>
        <v>611.76616019778908</v>
      </c>
      <c r="I220">
        <f t="shared" si="28"/>
        <v>86.29114101854303</v>
      </c>
    </row>
    <row r="221" spans="1:9" x14ac:dyDescent="0.3">
      <c r="A221" t="s">
        <v>37</v>
      </c>
      <c r="B221" t="s">
        <v>9</v>
      </c>
      <c r="C221" t="s">
        <v>21</v>
      </c>
      <c r="D221" t="s">
        <v>39</v>
      </c>
      <c r="E221">
        <v>392</v>
      </c>
      <c r="F221">
        <v>667.9</v>
      </c>
      <c r="G221" t="s">
        <v>13</v>
      </c>
      <c r="H221">
        <f t="shared" si="27"/>
        <v>621.79853305893357</v>
      </c>
      <c r="I221">
        <f t="shared" si="28"/>
        <v>107.41421288247024</v>
      </c>
    </row>
    <row r="222" spans="1:9" x14ac:dyDescent="0.3">
      <c r="A222" t="s">
        <v>37</v>
      </c>
      <c r="B222" t="s">
        <v>9</v>
      </c>
      <c r="C222" t="s">
        <v>21</v>
      </c>
      <c r="D222" t="s">
        <v>39</v>
      </c>
      <c r="E222">
        <v>401</v>
      </c>
      <c r="F222">
        <v>752.5</v>
      </c>
      <c r="G222" t="s">
        <v>13</v>
      </c>
      <c r="H222">
        <f t="shared" si="27"/>
        <v>668.34254013339046</v>
      </c>
      <c r="I222">
        <f t="shared" si="28"/>
        <v>112.59196516950919</v>
      </c>
    </row>
    <row r="223" spans="1:9" x14ac:dyDescent="0.3">
      <c r="A223" t="s">
        <v>37</v>
      </c>
      <c r="B223" t="s">
        <v>9</v>
      </c>
      <c r="C223" t="s">
        <v>21</v>
      </c>
      <c r="D223" t="s">
        <v>39</v>
      </c>
      <c r="E223">
        <v>402</v>
      </c>
      <c r="F223">
        <v>698.2</v>
      </c>
      <c r="G223" t="s">
        <v>13</v>
      </c>
      <c r="H223">
        <f t="shared" si="27"/>
        <v>673.65703395999947</v>
      </c>
      <c r="I223">
        <f t="shared" si="28"/>
        <v>103.64324349079058</v>
      </c>
    </row>
    <row r="224" spans="1:9" x14ac:dyDescent="0.3">
      <c r="A224" t="s">
        <v>37</v>
      </c>
      <c r="B224" t="s">
        <v>9</v>
      </c>
      <c r="C224" t="s">
        <v>21</v>
      </c>
      <c r="D224" t="s">
        <v>39</v>
      </c>
      <c r="E224">
        <v>411</v>
      </c>
      <c r="F224">
        <v>729.4</v>
      </c>
      <c r="G224" t="s">
        <v>13</v>
      </c>
      <c r="H224">
        <f t="shared" si="27"/>
        <v>722.79808551019198</v>
      </c>
      <c r="I224">
        <f t="shared" si="28"/>
        <v>100.9133829519136</v>
      </c>
    </row>
    <row r="225" spans="1:9" x14ac:dyDescent="0.3">
      <c r="A225" t="s">
        <v>37</v>
      </c>
      <c r="B225" t="s">
        <v>9</v>
      </c>
      <c r="C225" t="s">
        <v>21</v>
      </c>
      <c r="D225" t="s">
        <v>39</v>
      </c>
      <c r="E225">
        <v>418</v>
      </c>
      <c r="F225">
        <v>698.4</v>
      </c>
      <c r="G225" t="s">
        <v>13</v>
      </c>
      <c r="H225">
        <f t="shared" si="27"/>
        <v>762.67687083406463</v>
      </c>
      <c r="I225">
        <f t="shared" si="28"/>
        <v>91.572201374905816</v>
      </c>
    </row>
    <row r="226" spans="1:9" x14ac:dyDescent="0.3">
      <c r="A226" t="s">
        <v>37</v>
      </c>
      <c r="B226" t="s">
        <v>9</v>
      </c>
      <c r="C226" t="s">
        <v>21</v>
      </c>
      <c r="D226" t="s">
        <v>39</v>
      </c>
      <c r="E226">
        <v>419</v>
      </c>
      <c r="F226">
        <v>582.70000000000005</v>
      </c>
      <c r="G226" t="s">
        <v>13</v>
      </c>
      <c r="H226">
        <f t="shared" si="27"/>
        <v>768.49419805994091</v>
      </c>
      <c r="I226">
        <f t="shared" si="28"/>
        <v>75.823604325318627</v>
      </c>
    </row>
    <row r="227" spans="1:9" x14ac:dyDescent="0.3">
      <c r="A227" t="s">
        <v>37</v>
      </c>
      <c r="B227" t="s">
        <v>9</v>
      </c>
      <c r="C227" t="s">
        <v>21</v>
      </c>
      <c r="D227" t="s">
        <v>39</v>
      </c>
      <c r="E227">
        <v>428</v>
      </c>
      <c r="F227">
        <v>787.8</v>
      </c>
      <c r="G227" t="s">
        <v>13</v>
      </c>
      <c r="H227">
        <f t="shared" si="27"/>
        <v>822.22596169536871</v>
      </c>
      <c r="I227">
        <f t="shared" si="28"/>
        <v>95.813077754880794</v>
      </c>
    </row>
    <row r="228" spans="1:9" x14ac:dyDescent="0.3">
      <c r="A228" t="s">
        <v>37</v>
      </c>
      <c r="B228" t="s">
        <v>9</v>
      </c>
      <c r="C228" t="s">
        <v>21</v>
      </c>
      <c r="D228" t="s">
        <v>39</v>
      </c>
      <c r="E228">
        <v>431</v>
      </c>
      <c r="F228">
        <v>962.6</v>
      </c>
      <c r="G228" t="s">
        <v>13</v>
      </c>
      <c r="H228">
        <f t="shared" si="27"/>
        <v>840.69355714548385</v>
      </c>
      <c r="I228">
        <f t="shared" si="28"/>
        <v>114.50069907380293</v>
      </c>
    </row>
    <row r="229" spans="1:9" x14ac:dyDescent="0.3">
      <c r="A229" t="s">
        <v>37</v>
      </c>
      <c r="B229" t="s">
        <v>9</v>
      </c>
      <c r="C229" t="s">
        <v>23</v>
      </c>
      <c r="D229" t="s">
        <v>39</v>
      </c>
      <c r="E229">
        <v>432</v>
      </c>
      <c r="F229">
        <v>841.7</v>
      </c>
      <c r="G229" t="s">
        <v>13</v>
      </c>
      <c r="H229">
        <f t="shared" si="27"/>
        <v>846.91205536192422</v>
      </c>
      <c r="I229">
        <f t="shared" si="28"/>
        <v>99.384581276305383</v>
      </c>
    </row>
    <row r="230" spans="1:9" x14ac:dyDescent="0.3">
      <c r="A230" t="s">
        <v>37</v>
      </c>
      <c r="B230" t="s">
        <v>9</v>
      </c>
      <c r="C230" t="s">
        <v>21</v>
      </c>
      <c r="D230" t="s">
        <v>39</v>
      </c>
      <c r="E230">
        <v>434</v>
      </c>
      <c r="F230">
        <v>794.6</v>
      </c>
      <c r="G230" t="s">
        <v>13</v>
      </c>
      <c r="H230">
        <f t="shared" si="27"/>
        <v>859.44351682232821</v>
      </c>
      <c r="I230">
        <f t="shared" si="28"/>
        <v>92.455174126849201</v>
      </c>
    </row>
    <row r="231" spans="1:9" x14ac:dyDescent="0.3">
      <c r="A231" t="s">
        <v>37</v>
      </c>
      <c r="B231" t="s">
        <v>9</v>
      </c>
      <c r="C231" t="s">
        <v>21</v>
      </c>
      <c r="D231" t="s">
        <v>39</v>
      </c>
      <c r="E231">
        <v>449</v>
      </c>
      <c r="F231">
        <v>851.3</v>
      </c>
      <c r="G231" t="s">
        <v>13</v>
      </c>
      <c r="H231">
        <f t="shared" si="27"/>
        <v>957.51010155288759</v>
      </c>
      <c r="I231">
        <f t="shared" si="28"/>
        <v>88.907678218680275</v>
      </c>
    </row>
    <row r="232" spans="1:9" x14ac:dyDescent="0.3">
      <c r="A232" t="s">
        <v>37</v>
      </c>
      <c r="B232" t="s">
        <v>9</v>
      </c>
      <c r="C232" t="s">
        <v>23</v>
      </c>
      <c r="D232" t="s">
        <v>39</v>
      </c>
      <c r="E232">
        <v>454</v>
      </c>
      <c r="F232">
        <v>848.7</v>
      </c>
      <c r="G232" t="s">
        <v>13</v>
      </c>
      <c r="H232">
        <f t="shared" si="27"/>
        <v>991.83084904999407</v>
      </c>
      <c r="I232">
        <f t="shared" si="28"/>
        <v>85.569026292427864</v>
      </c>
    </row>
    <row r="233" spans="1:9" x14ac:dyDescent="0.3">
      <c r="A233" t="s">
        <v>37</v>
      </c>
      <c r="B233" t="s">
        <v>9</v>
      </c>
      <c r="C233" t="s">
        <v>23</v>
      </c>
      <c r="D233" t="s">
        <v>39</v>
      </c>
      <c r="E233">
        <v>470</v>
      </c>
      <c r="F233">
        <v>1293.0999999999999</v>
      </c>
      <c r="G233" t="s">
        <v>13</v>
      </c>
      <c r="H233">
        <f t="shared" si="27"/>
        <v>1107.3150132720968</v>
      </c>
      <c r="I233">
        <f t="shared" si="28"/>
        <v>116.77797054145519</v>
      </c>
    </row>
    <row r="234" spans="1:9" x14ac:dyDescent="0.3">
      <c r="A234" t="s">
        <v>37</v>
      </c>
      <c r="B234" t="s">
        <v>9</v>
      </c>
      <c r="C234" t="s">
        <v>21</v>
      </c>
      <c r="D234" t="s">
        <v>39</v>
      </c>
      <c r="E234">
        <v>490</v>
      </c>
      <c r="F234">
        <v>1313</v>
      </c>
      <c r="G234" t="s">
        <v>13</v>
      </c>
      <c r="H234">
        <f t="shared" si="27"/>
        <v>1264.2225555242817</v>
      </c>
      <c r="I234">
        <f t="shared" si="28"/>
        <v>103.85829569821985</v>
      </c>
    </row>
    <row r="235" spans="1:9" x14ac:dyDescent="0.3">
      <c r="A235" t="s">
        <v>37</v>
      </c>
      <c r="B235" t="s">
        <v>9</v>
      </c>
      <c r="C235" t="s">
        <v>21</v>
      </c>
      <c r="D235" t="s">
        <v>39</v>
      </c>
      <c r="E235">
        <v>515</v>
      </c>
      <c r="F235">
        <v>1586.3</v>
      </c>
      <c r="G235" t="s">
        <v>14</v>
      </c>
      <c r="H235">
        <f t="shared" si="27"/>
        <v>1480.9724799380372</v>
      </c>
      <c r="I235">
        <f t="shared" si="28"/>
        <v>107.11205113456056</v>
      </c>
    </row>
    <row r="236" spans="1:9" x14ac:dyDescent="0.3">
      <c r="A236" t="s">
        <v>37</v>
      </c>
      <c r="B236" t="s">
        <v>9</v>
      </c>
      <c r="C236" t="s">
        <v>23</v>
      </c>
      <c r="D236" t="s">
        <v>39</v>
      </c>
      <c r="E236">
        <v>549</v>
      </c>
      <c r="F236">
        <v>1603.9</v>
      </c>
      <c r="G236" t="s">
        <v>14</v>
      </c>
      <c r="H236">
        <f t="shared" si="27"/>
        <v>1814.8471565826815</v>
      </c>
      <c r="I236">
        <f t="shared" si="28"/>
        <v>88.376588308412124</v>
      </c>
    </row>
    <row r="237" spans="1:9" x14ac:dyDescent="0.3">
      <c r="A237" t="s">
        <v>37</v>
      </c>
      <c r="B237" t="s">
        <v>9</v>
      </c>
      <c r="C237" t="s">
        <v>23</v>
      </c>
      <c r="D237" t="s">
        <v>39</v>
      </c>
      <c r="E237">
        <v>560</v>
      </c>
      <c r="F237">
        <v>1762.5</v>
      </c>
      <c r="G237" t="s">
        <v>14</v>
      </c>
      <c r="H237">
        <f t="shared" si="27"/>
        <v>1933.0270253729566</v>
      </c>
      <c r="I237">
        <f t="shared" si="28"/>
        <v>91.178238941586699</v>
      </c>
    </row>
    <row r="238" spans="1:9" x14ac:dyDescent="0.3">
      <c r="A238" t="s">
        <v>37</v>
      </c>
      <c r="B238" t="s">
        <v>9</v>
      </c>
      <c r="C238" t="s">
        <v>23</v>
      </c>
      <c r="D238" t="s">
        <v>39</v>
      </c>
      <c r="E238">
        <v>564</v>
      </c>
      <c r="F238">
        <v>1827.9</v>
      </c>
      <c r="G238" t="s">
        <v>14</v>
      </c>
      <c r="H238">
        <f t="shared" si="27"/>
        <v>1977.2771641765398</v>
      </c>
      <c r="I238">
        <f t="shared" si="28"/>
        <v>92.445309798601272</v>
      </c>
    </row>
    <row r="239" spans="1:9" x14ac:dyDescent="0.3">
      <c r="A239" t="s">
        <v>37</v>
      </c>
      <c r="B239" t="s">
        <v>9</v>
      </c>
      <c r="C239" t="s">
        <v>21</v>
      </c>
      <c r="D239" t="s">
        <v>39</v>
      </c>
      <c r="E239">
        <v>571</v>
      </c>
      <c r="F239">
        <v>2390.1</v>
      </c>
      <c r="G239" t="s">
        <v>14</v>
      </c>
      <c r="H239">
        <f t="shared" si="27"/>
        <v>2056.3774093943052</v>
      </c>
      <c r="I239">
        <f t="shared" si="28"/>
        <v>116.22866449909071</v>
      </c>
    </row>
    <row r="240" spans="1:9" x14ac:dyDescent="0.3">
      <c r="A240" t="s">
        <v>37</v>
      </c>
      <c r="B240" t="s">
        <v>9</v>
      </c>
      <c r="C240" t="s">
        <v>21</v>
      </c>
      <c r="D240" t="s">
        <v>39</v>
      </c>
      <c r="E240">
        <v>572</v>
      </c>
      <c r="F240">
        <v>1878.4</v>
      </c>
      <c r="G240" t="s">
        <v>14</v>
      </c>
      <c r="H240">
        <f t="shared" si="27"/>
        <v>2067.8516157002186</v>
      </c>
      <c r="I240">
        <f t="shared" si="28"/>
        <v>90.838239346488777</v>
      </c>
    </row>
    <row r="241" spans="1:9" x14ac:dyDescent="0.3">
      <c r="A241" t="s">
        <v>37</v>
      </c>
      <c r="B241" t="s">
        <v>9</v>
      </c>
      <c r="C241" t="s">
        <v>21</v>
      </c>
      <c r="D241" t="s">
        <v>39</v>
      </c>
      <c r="E241">
        <v>603</v>
      </c>
      <c r="F241">
        <v>2330.6</v>
      </c>
      <c r="G241" t="s">
        <v>14</v>
      </c>
      <c r="H241">
        <f t="shared" si="27"/>
        <v>2445.7330513985812</v>
      </c>
      <c r="I241">
        <f t="shared" si="28"/>
        <v>95.292493130730563</v>
      </c>
    </row>
    <row r="242" spans="1:9" x14ac:dyDescent="0.3">
      <c r="A242" t="s">
        <v>37</v>
      </c>
      <c r="B242" t="s">
        <v>9</v>
      </c>
      <c r="C242" t="s">
        <v>23</v>
      </c>
      <c r="D242" t="s">
        <v>39</v>
      </c>
      <c r="E242">
        <v>653</v>
      </c>
      <c r="F242">
        <v>3286.3</v>
      </c>
      <c r="G242" t="s">
        <v>27</v>
      </c>
      <c r="H242">
        <f t="shared" si="27"/>
        <v>3150.8223429482091</v>
      </c>
      <c r="I242">
        <f t="shared" si="28"/>
        <v>104.29975550208347</v>
      </c>
    </row>
    <row r="243" spans="1:9" x14ac:dyDescent="0.3">
      <c r="A243" t="s">
        <v>40</v>
      </c>
      <c r="B243" t="s">
        <v>9</v>
      </c>
      <c r="C243" t="s">
        <v>23</v>
      </c>
      <c r="D243" t="s">
        <v>40</v>
      </c>
      <c r="E243">
        <v>105</v>
      </c>
      <c r="F243">
        <v>12.5</v>
      </c>
      <c r="G243" t="s">
        <v>12</v>
      </c>
      <c r="H243">
        <f>10^(-5.386)*E243^3.23</f>
        <v>13.881661050474115</v>
      </c>
      <c r="I243">
        <f t="shared" si="28"/>
        <v>90.04686077948196</v>
      </c>
    </row>
    <row r="244" spans="1:9" x14ac:dyDescent="0.3">
      <c r="A244" t="s">
        <v>40</v>
      </c>
      <c r="B244" t="s">
        <v>9</v>
      </c>
      <c r="C244" t="s">
        <v>23</v>
      </c>
      <c r="D244" t="s">
        <v>40</v>
      </c>
      <c r="E244">
        <v>120</v>
      </c>
      <c r="F244">
        <v>17.8</v>
      </c>
      <c r="G244" t="s">
        <v>12</v>
      </c>
      <c r="H244">
        <f t="shared" ref="H244:H291" si="29">10^(-5.386)*E244^3.23</f>
        <v>21.367584236450195</v>
      </c>
      <c r="I244">
        <f t="shared" ref="I244:I291" si="30">IF(H244="NA","NA",IF(F244="NA","NA",100*F244/H244))</f>
        <v>83.303754898205199</v>
      </c>
    </row>
    <row r="245" spans="1:9" x14ac:dyDescent="0.3">
      <c r="A245" t="s">
        <v>40</v>
      </c>
      <c r="B245" t="s">
        <v>9</v>
      </c>
      <c r="C245" t="s">
        <v>23</v>
      </c>
      <c r="D245" t="s">
        <v>40</v>
      </c>
      <c r="E245">
        <v>122</v>
      </c>
      <c r="F245">
        <v>23.4</v>
      </c>
      <c r="G245" t="s">
        <v>12</v>
      </c>
      <c r="H245">
        <f t="shared" si="29"/>
        <v>22.539394922066435</v>
      </c>
      <c r="I245">
        <f t="shared" si="30"/>
        <v>103.81822618091233</v>
      </c>
    </row>
    <row r="246" spans="1:9" x14ac:dyDescent="0.3">
      <c r="A246" t="s">
        <v>40</v>
      </c>
      <c r="B246" t="s">
        <v>9</v>
      </c>
      <c r="C246" t="s">
        <v>23</v>
      </c>
      <c r="D246" t="s">
        <v>40</v>
      </c>
      <c r="E246">
        <v>128</v>
      </c>
      <c r="F246">
        <v>27.8</v>
      </c>
      <c r="G246" t="s">
        <v>12</v>
      </c>
      <c r="H246">
        <f t="shared" si="29"/>
        <v>26.320140421188736</v>
      </c>
      <c r="I246">
        <f t="shared" si="30"/>
        <v>105.62253679171073</v>
      </c>
    </row>
    <row r="247" spans="1:9" x14ac:dyDescent="0.3">
      <c r="A247" t="s">
        <v>40</v>
      </c>
      <c r="B247" t="s">
        <v>9</v>
      </c>
      <c r="C247" t="s">
        <v>23</v>
      </c>
      <c r="D247" t="s">
        <v>40</v>
      </c>
      <c r="E247">
        <v>131</v>
      </c>
      <c r="F247">
        <v>30.6</v>
      </c>
      <c r="G247" t="s">
        <v>11</v>
      </c>
      <c r="H247">
        <f t="shared" si="29"/>
        <v>28.365228404274532</v>
      </c>
      <c r="I247">
        <f t="shared" si="30"/>
        <v>107.87856020009589</v>
      </c>
    </row>
    <row r="248" spans="1:9" x14ac:dyDescent="0.3">
      <c r="A248" t="s">
        <v>40</v>
      </c>
      <c r="B248" t="s">
        <v>9</v>
      </c>
      <c r="C248" t="s">
        <v>23</v>
      </c>
      <c r="D248" t="s">
        <v>40</v>
      </c>
      <c r="E248">
        <v>133</v>
      </c>
      <c r="F248">
        <v>26.9</v>
      </c>
      <c r="G248" t="s">
        <v>11</v>
      </c>
      <c r="H248">
        <f t="shared" si="29"/>
        <v>29.787962629247808</v>
      </c>
      <c r="I248">
        <f t="shared" si="30"/>
        <v>90.30493402589336</v>
      </c>
    </row>
    <row r="249" spans="1:9" x14ac:dyDescent="0.3">
      <c r="A249" t="s">
        <v>40</v>
      </c>
      <c r="B249" t="s">
        <v>9</v>
      </c>
      <c r="C249" t="s">
        <v>23</v>
      </c>
      <c r="D249" t="s">
        <v>40</v>
      </c>
      <c r="E249">
        <v>136</v>
      </c>
      <c r="F249">
        <v>34</v>
      </c>
      <c r="G249" t="s">
        <v>11</v>
      </c>
      <c r="H249">
        <f t="shared" si="29"/>
        <v>32.013316922552946</v>
      </c>
      <c r="I249">
        <f t="shared" si="30"/>
        <v>106.20580204873261</v>
      </c>
    </row>
    <row r="250" spans="1:9" x14ac:dyDescent="0.3">
      <c r="A250" t="s">
        <v>40</v>
      </c>
      <c r="B250" t="s">
        <v>9</v>
      </c>
      <c r="C250" t="s">
        <v>23</v>
      </c>
      <c r="D250" t="s">
        <v>40</v>
      </c>
      <c r="E250">
        <v>138</v>
      </c>
      <c r="F250">
        <v>32.299999999999997</v>
      </c>
      <c r="G250" t="s">
        <v>11</v>
      </c>
      <c r="H250">
        <f t="shared" si="29"/>
        <v>33.55903384140322</v>
      </c>
      <c r="I250">
        <f t="shared" si="30"/>
        <v>96.248301284973522</v>
      </c>
    </row>
    <row r="251" spans="1:9" x14ac:dyDescent="0.3">
      <c r="A251" t="s">
        <v>40</v>
      </c>
      <c r="B251" t="s">
        <v>9</v>
      </c>
      <c r="C251" t="s">
        <v>21</v>
      </c>
      <c r="D251" t="s">
        <v>40</v>
      </c>
      <c r="E251">
        <v>146</v>
      </c>
      <c r="F251">
        <v>42.8</v>
      </c>
      <c r="G251" t="s">
        <v>11</v>
      </c>
      <c r="H251">
        <f t="shared" si="29"/>
        <v>40.25869789350164</v>
      </c>
      <c r="I251">
        <f t="shared" si="30"/>
        <v>106.31242995792113</v>
      </c>
    </row>
    <row r="252" spans="1:9" x14ac:dyDescent="0.3">
      <c r="A252" t="s">
        <v>40</v>
      </c>
      <c r="B252" t="s">
        <v>9</v>
      </c>
      <c r="C252" t="s">
        <v>23</v>
      </c>
      <c r="D252" t="s">
        <v>40</v>
      </c>
      <c r="E252">
        <v>150</v>
      </c>
      <c r="F252">
        <v>40.200000000000003</v>
      </c>
      <c r="G252" t="s">
        <v>11</v>
      </c>
      <c r="H252">
        <f t="shared" si="29"/>
        <v>43.931372002649567</v>
      </c>
      <c r="I252">
        <f t="shared" si="30"/>
        <v>91.506361325513538</v>
      </c>
    </row>
    <row r="253" spans="1:9" x14ac:dyDescent="0.3">
      <c r="A253" t="s">
        <v>40</v>
      </c>
      <c r="B253" t="s">
        <v>9</v>
      </c>
      <c r="C253" t="s">
        <v>23</v>
      </c>
      <c r="D253" t="s">
        <v>40</v>
      </c>
      <c r="E253">
        <v>150</v>
      </c>
      <c r="F253">
        <v>44.8</v>
      </c>
      <c r="G253" t="s">
        <v>11</v>
      </c>
      <c r="H253">
        <f t="shared" si="29"/>
        <v>43.931372002649567</v>
      </c>
      <c r="I253">
        <f t="shared" si="30"/>
        <v>101.97723849211458</v>
      </c>
    </row>
    <row r="254" spans="1:9" x14ac:dyDescent="0.3">
      <c r="A254" t="s">
        <v>40</v>
      </c>
      <c r="B254" t="s">
        <v>9</v>
      </c>
      <c r="C254" t="s">
        <v>23</v>
      </c>
      <c r="D254" t="s">
        <v>40</v>
      </c>
      <c r="E254">
        <v>151</v>
      </c>
      <c r="F254" t="s">
        <v>10</v>
      </c>
      <c r="G254" t="s">
        <v>11</v>
      </c>
      <c r="H254">
        <f t="shared" si="29"/>
        <v>44.884411958178731</v>
      </c>
      <c r="I254" t="str">
        <f t="shared" si="30"/>
        <v>NA</v>
      </c>
    </row>
    <row r="255" spans="1:9" x14ac:dyDescent="0.3">
      <c r="A255" t="s">
        <v>40</v>
      </c>
      <c r="B255" t="s">
        <v>9</v>
      </c>
      <c r="C255" t="s">
        <v>21</v>
      </c>
      <c r="D255" t="s">
        <v>40</v>
      </c>
      <c r="E255">
        <v>154</v>
      </c>
      <c r="F255">
        <v>44.9</v>
      </c>
      <c r="G255" t="s">
        <v>11</v>
      </c>
      <c r="H255">
        <f t="shared" si="29"/>
        <v>47.829069105147056</v>
      </c>
      <c r="I255">
        <f t="shared" si="30"/>
        <v>93.875964638350339</v>
      </c>
    </row>
    <row r="256" spans="1:9" x14ac:dyDescent="0.3">
      <c r="A256" t="s">
        <v>40</v>
      </c>
      <c r="B256" t="s">
        <v>9</v>
      </c>
      <c r="C256" t="s">
        <v>23</v>
      </c>
      <c r="D256" t="s">
        <v>40</v>
      </c>
      <c r="E256">
        <v>154</v>
      </c>
      <c r="F256">
        <v>49.5</v>
      </c>
      <c r="G256" t="s">
        <v>11</v>
      </c>
      <c r="H256">
        <f t="shared" si="29"/>
        <v>47.829069105147056</v>
      </c>
      <c r="I256">
        <f t="shared" si="30"/>
        <v>103.49354676165572</v>
      </c>
    </row>
    <row r="257" spans="1:9" x14ac:dyDescent="0.3">
      <c r="A257" t="s">
        <v>40</v>
      </c>
      <c r="B257" t="s">
        <v>9</v>
      </c>
      <c r="C257" t="s">
        <v>21</v>
      </c>
      <c r="D257" t="s">
        <v>40</v>
      </c>
      <c r="E257">
        <v>158</v>
      </c>
      <c r="F257" t="s">
        <v>10</v>
      </c>
      <c r="G257" t="s">
        <v>11</v>
      </c>
      <c r="H257">
        <f t="shared" si="29"/>
        <v>51.959192236574658</v>
      </c>
      <c r="I257" t="str">
        <f t="shared" si="30"/>
        <v>NA</v>
      </c>
    </row>
    <row r="258" spans="1:9" x14ac:dyDescent="0.3">
      <c r="A258" t="s">
        <v>40</v>
      </c>
      <c r="B258" t="s">
        <v>9</v>
      </c>
      <c r="C258" t="s">
        <v>23</v>
      </c>
      <c r="D258" t="s">
        <v>40</v>
      </c>
      <c r="E258">
        <v>162</v>
      </c>
      <c r="F258">
        <v>50.4</v>
      </c>
      <c r="G258" t="s">
        <v>11</v>
      </c>
      <c r="H258">
        <f t="shared" si="29"/>
        <v>56.329188799090794</v>
      </c>
      <c r="I258">
        <f t="shared" si="30"/>
        <v>89.474038370695482</v>
      </c>
    </row>
    <row r="259" spans="1:9" x14ac:dyDescent="0.3">
      <c r="A259" t="s">
        <v>40</v>
      </c>
      <c r="B259" t="s">
        <v>9</v>
      </c>
      <c r="C259" t="s">
        <v>23</v>
      </c>
      <c r="D259" t="s">
        <v>40</v>
      </c>
      <c r="E259">
        <v>174</v>
      </c>
      <c r="F259">
        <v>71.8</v>
      </c>
      <c r="G259" t="s">
        <v>11</v>
      </c>
      <c r="H259">
        <f t="shared" si="29"/>
        <v>70.953540634599264</v>
      </c>
      <c r="I259">
        <f t="shared" si="30"/>
        <v>101.192976922406</v>
      </c>
    </row>
    <row r="260" spans="1:9" x14ac:dyDescent="0.3">
      <c r="A260" t="s">
        <v>40</v>
      </c>
      <c r="B260" t="s">
        <v>9</v>
      </c>
      <c r="C260" t="s">
        <v>23</v>
      </c>
      <c r="D260" t="s">
        <v>40</v>
      </c>
      <c r="E260">
        <v>189</v>
      </c>
      <c r="F260">
        <v>90</v>
      </c>
      <c r="G260" t="s">
        <v>11</v>
      </c>
      <c r="H260">
        <f t="shared" si="29"/>
        <v>92.676927543267098</v>
      </c>
      <c r="I260">
        <f t="shared" si="30"/>
        <v>97.111549104800275</v>
      </c>
    </row>
    <row r="261" spans="1:9" x14ac:dyDescent="0.3">
      <c r="A261" t="s">
        <v>40</v>
      </c>
      <c r="B261" t="s">
        <v>9</v>
      </c>
      <c r="C261" t="s">
        <v>23</v>
      </c>
      <c r="D261" t="s">
        <v>40</v>
      </c>
      <c r="E261">
        <v>196</v>
      </c>
      <c r="F261">
        <v>104.9</v>
      </c>
      <c r="G261" t="s">
        <v>11</v>
      </c>
      <c r="H261">
        <f t="shared" si="29"/>
        <v>104.2286494691004</v>
      </c>
      <c r="I261">
        <f t="shared" si="30"/>
        <v>100.64411323980421</v>
      </c>
    </row>
    <row r="262" spans="1:9" x14ac:dyDescent="0.3">
      <c r="A262" t="s">
        <v>40</v>
      </c>
      <c r="B262" t="s">
        <v>9</v>
      </c>
      <c r="C262" t="s">
        <v>23</v>
      </c>
      <c r="D262" t="s">
        <v>40</v>
      </c>
      <c r="E262">
        <v>197</v>
      </c>
      <c r="F262">
        <v>88.7</v>
      </c>
      <c r="G262" t="s">
        <v>11</v>
      </c>
      <c r="H262">
        <f t="shared" si="29"/>
        <v>105.95608681623168</v>
      </c>
      <c r="I262">
        <f t="shared" si="30"/>
        <v>83.713925896338239</v>
      </c>
    </row>
    <row r="263" spans="1:9" x14ac:dyDescent="0.3">
      <c r="A263" t="s">
        <v>40</v>
      </c>
      <c r="B263" t="s">
        <v>9</v>
      </c>
      <c r="C263" t="s">
        <v>21</v>
      </c>
      <c r="D263" t="s">
        <v>40</v>
      </c>
      <c r="E263">
        <v>206</v>
      </c>
      <c r="F263">
        <v>117.7</v>
      </c>
      <c r="G263" t="s">
        <v>13</v>
      </c>
      <c r="H263">
        <f t="shared" si="29"/>
        <v>122.40273496628905</v>
      </c>
      <c r="I263">
        <f t="shared" si="30"/>
        <v>96.157982117324238</v>
      </c>
    </row>
    <row r="264" spans="1:9" x14ac:dyDescent="0.3">
      <c r="A264" t="s">
        <v>40</v>
      </c>
      <c r="B264" t="s">
        <v>9</v>
      </c>
      <c r="C264" t="s">
        <v>23</v>
      </c>
      <c r="D264" t="s">
        <v>40</v>
      </c>
      <c r="E264">
        <v>225</v>
      </c>
      <c r="F264">
        <v>176.3</v>
      </c>
      <c r="G264" t="s">
        <v>13</v>
      </c>
      <c r="H264">
        <f t="shared" si="29"/>
        <v>162.76069419255117</v>
      </c>
      <c r="I264">
        <f t="shared" si="30"/>
        <v>108.31853530400367</v>
      </c>
    </row>
    <row r="265" spans="1:9" x14ac:dyDescent="0.3">
      <c r="A265" t="s">
        <v>40</v>
      </c>
      <c r="B265" t="s">
        <v>9</v>
      </c>
      <c r="C265" t="s">
        <v>23</v>
      </c>
      <c r="D265" t="s">
        <v>40</v>
      </c>
      <c r="E265">
        <v>240</v>
      </c>
      <c r="F265">
        <v>215.9</v>
      </c>
      <c r="G265" t="s">
        <v>13</v>
      </c>
      <c r="H265">
        <f t="shared" si="29"/>
        <v>200.4851965853201</v>
      </c>
      <c r="I265">
        <f t="shared" si="30"/>
        <v>107.68874893369988</v>
      </c>
    </row>
    <row r="266" spans="1:9" x14ac:dyDescent="0.3">
      <c r="A266" t="s">
        <v>40</v>
      </c>
      <c r="B266" t="s">
        <v>9</v>
      </c>
      <c r="C266" t="s">
        <v>21</v>
      </c>
      <c r="D266" t="s">
        <v>40</v>
      </c>
      <c r="E266">
        <v>244</v>
      </c>
      <c r="F266">
        <v>248.8</v>
      </c>
      <c r="G266" t="s">
        <v>13</v>
      </c>
      <c r="H266">
        <f t="shared" si="29"/>
        <v>211.47992079311248</v>
      </c>
      <c r="I266">
        <f t="shared" si="30"/>
        <v>117.64710288661266</v>
      </c>
    </row>
    <row r="267" spans="1:9" x14ac:dyDescent="0.3">
      <c r="A267" t="s">
        <v>40</v>
      </c>
      <c r="B267" t="s">
        <v>9</v>
      </c>
      <c r="C267" t="s">
        <v>21</v>
      </c>
      <c r="D267" t="s">
        <v>40</v>
      </c>
      <c r="E267">
        <v>248</v>
      </c>
      <c r="F267">
        <v>226.5</v>
      </c>
      <c r="G267" t="s">
        <v>13</v>
      </c>
      <c r="H267">
        <f t="shared" si="29"/>
        <v>222.88401838776761</v>
      </c>
      <c r="I267">
        <f t="shared" si="30"/>
        <v>101.62236020257917</v>
      </c>
    </row>
    <row r="268" spans="1:9" x14ac:dyDescent="0.3">
      <c r="A268" t="s">
        <v>40</v>
      </c>
      <c r="B268" t="s">
        <v>9</v>
      </c>
      <c r="C268" t="s">
        <v>21</v>
      </c>
      <c r="D268" t="s">
        <v>40</v>
      </c>
      <c r="E268">
        <v>249</v>
      </c>
      <c r="F268">
        <v>228.7</v>
      </c>
      <c r="G268" t="s">
        <v>13</v>
      </c>
      <c r="H268">
        <f t="shared" si="29"/>
        <v>225.79997583929091</v>
      </c>
      <c r="I268">
        <f t="shared" si="30"/>
        <v>101.28433324668428</v>
      </c>
    </row>
    <row r="269" spans="1:9" x14ac:dyDescent="0.3">
      <c r="A269" t="s">
        <v>40</v>
      </c>
      <c r="B269" t="s">
        <v>9</v>
      </c>
      <c r="C269" t="s">
        <v>21</v>
      </c>
      <c r="D269" t="s">
        <v>40</v>
      </c>
      <c r="E269">
        <v>252</v>
      </c>
      <c r="F269">
        <v>242.2</v>
      </c>
      <c r="G269" t="s">
        <v>14</v>
      </c>
      <c r="H269">
        <f t="shared" si="29"/>
        <v>234.70575935964499</v>
      </c>
      <c r="I269">
        <f t="shared" si="30"/>
        <v>103.19303653255113</v>
      </c>
    </row>
    <row r="270" spans="1:9" x14ac:dyDescent="0.3">
      <c r="A270" t="s">
        <v>40</v>
      </c>
      <c r="B270" t="s">
        <v>9</v>
      </c>
      <c r="C270" t="s">
        <v>23</v>
      </c>
      <c r="D270" t="s">
        <v>40</v>
      </c>
      <c r="E270">
        <v>257</v>
      </c>
      <c r="F270">
        <v>285</v>
      </c>
      <c r="G270" t="s">
        <v>14</v>
      </c>
      <c r="H270">
        <f t="shared" si="29"/>
        <v>250.08289511100756</v>
      </c>
      <c r="I270">
        <f t="shared" si="30"/>
        <v>113.96221235902333</v>
      </c>
    </row>
    <row r="271" spans="1:9" x14ac:dyDescent="0.3">
      <c r="A271" t="s">
        <v>40</v>
      </c>
      <c r="B271" t="s">
        <v>9</v>
      </c>
      <c r="C271" t="s">
        <v>23</v>
      </c>
      <c r="D271" t="s">
        <v>40</v>
      </c>
      <c r="E271">
        <v>260</v>
      </c>
      <c r="F271">
        <v>269.5</v>
      </c>
      <c r="G271" t="s">
        <v>14</v>
      </c>
      <c r="H271">
        <f t="shared" si="29"/>
        <v>259.6354047109802</v>
      </c>
      <c r="I271">
        <f t="shared" si="30"/>
        <v>103.79940297433659</v>
      </c>
    </row>
    <row r="272" spans="1:9" x14ac:dyDescent="0.3">
      <c r="A272" t="s">
        <v>40</v>
      </c>
      <c r="B272" t="s">
        <v>9</v>
      </c>
      <c r="C272" t="s">
        <v>21</v>
      </c>
      <c r="D272" t="s">
        <v>40</v>
      </c>
      <c r="E272">
        <v>261</v>
      </c>
      <c r="F272">
        <v>289.60000000000002</v>
      </c>
      <c r="G272" t="s">
        <v>14</v>
      </c>
      <c r="H272">
        <f t="shared" si="29"/>
        <v>262.87472943959631</v>
      </c>
      <c r="I272">
        <f t="shared" si="30"/>
        <v>110.16654229844664</v>
      </c>
    </row>
    <row r="273" spans="1:9" x14ac:dyDescent="0.3">
      <c r="A273" t="s">
        <v>40</v>
      </c>
      <c r="B273" t="s">
        <v>9</v>
      </c>
      <c r="C273" t="s">
        <v>23</v>
      </c>
      <c r="D273" t="s">
        <v>40</v>
      </c>
      <c r="E273">
        <v>262</v>
      </c>
      <c r="F273">
        <v>286.5</v>
      </c>
      <c r="G273" t="s">
        <v>14</v>
      </c>
      <c r="H273">
        <f t="shared" si="29"/>
        <v>266.14184972382429</v>
      </c>
      <c r="I273">
        <f t="shared" si="30"/>
        <v>107.64936078159124</v>
      </c>
    </row>
    <row r="274" spans="1:9" x14ac:dyDescent="0.3">
      <c r="A274" t="s">
        <v>40</v>
      </c>
      <c r="B274" t="s">
        <v>9</v>
      </c>
      <c r="C274" t="s">
        <v>21</v>
      </c>
      <c r="D274" t="s">
        <v>40</v>
      </c>
      <c r="E274">
        <v>264</v>
      </c>
      <c r="F274">
        <v>305</v>
      </c>
      <c r="G274" t="s">
        <v>14</v>
      </c>
      <c r="H274">
        <f t="shared" si="29"/>
        <v>272.76000126675643</v>
      </c>
      <c r="I274">
        <f t="shared" si="30"/>
        <v>111.81991442422424</v>
      </c>
    </row>
    <row r="275" spans="1:9" x14ac:dyDescent="0.3">
      <c r="A275" t="s">
        <v>40</v>
      </c>
      <c r="B275" t="s">
        <v>9</v>
      </c>
      <c r="C275" t="s">
        <v>23</v>
      </c>
      <c r="D275" t="s">
        <v>40</v>
      </c>
      <c r="E275">
        <v>265</v>
      </c>
      <c r="F275">
        <v>272.7</v>
      </c>
      <c r="G275" t="s">
        <v>14</v>
      </c>
      <c r="H275">
        <f t="shared" si="29"/>
        <v>276.11129496667394</v>
      </c>
      <c r="I275">
        <f t="shared" si="30"/>
        <v>98.764521760297541</v>
      </c>
    </row>
    <row r="276" spans="1:9" x14ac:dyDescent="0.3">
      <c r="A276" t="s">
        <v>40</v>
      </c>
      <c r="B276" t="s">
        <v>9</v>
      </c>
      <c r="C276" t="s">
        <v>23</v>
      </c>
      <c r="D276" t="s">
        <v>40</v>
      </c>
      <c r="E276">
        <v>266</v>
      </c>
      <c r="F276">
        <v>271.39999999999998</v>
      </c>
      <c r="G276" t="s">
        <v>14</v>
      </c>
      <c r="H276">
        <f t="shared" si="29"/>
        <v>279.49090910395967</v>
      </c>
      <c r="I276">
        <f t="shared" si="30"/>
        <v>97.105126198952604</v>
      </c>
    </row>
    <row r="277" spans="1:9" x14ac:dyDescent="0.3">
      <c r="A277" t="s">
        <v>40</v>
      </c>
      <c r="B277" t="s">
        <v>9</v>
      </c>
      <c r="C277" t="s">
        <v>23</v>
      </c>
      <c r="D277" t="s">
        <v>40</v>
      </c>
      <c r="E277">
        <v>266</v>
      </c>
      <c r="F277">
        <v>297.89999999999998</v>
      </c>
      <c r="G277" t="s">
        <v>14</v>
      </c>
      <c r="H277">
        <f t="shared" si="29"/>
        <v>279.49090910395967</v>
      </c>
      <c r="I277">
        <f t="shared" si="30"/>
        <v>106.58665104888719</v>
      </c>
    </row>
    <row r="278" spans="1:9" x14ac:dyDescent="0.3">
      <c r="A278" t="s">
        <v>40</v>
      </c>
      <c r="B278" t="s">
        <v>9</v>
      </c>
      <c r="C278" t="s">
        <v>23</v>
      </c>
      <c r="D278" t="s">
        <v>40</v>
      </c>
      <c r="E278">
        <v>274</v>
      </c>
      <c r="F278">
        <v>321.8</v>
      </c>
      <c r="G278" t="s">
        <v>14</v>
      </c>
      <c r="H278">
        <f t="shared" si="29"/>
        <v>307.5631625338097</v>
      </c>
      <c r="I278">
        <f t="shared" si="30"/>
        <v>104.62891503290004</v>
      </c>
    </row>
    <row r="279" spans="1:9" x14ac:dyDescent="0.3">
      <c r="A279" t="s">
        <v>40</v>
      </c>
      <c r="B279" t="s">
        <v>9</v>
      </c>
      <c r="C279" t="s">
        <v>21</v>
      </c>
      <c r="D279" t="s">
        <v>40</v>
      </c>
      <c r="E279">
        <v>277</v>
      </c>
      <c r="F279">
        <v>283.39999999999998</v>
      </c>
      <c r="G279" t="s">
        <v>14</v>
      </c>
      <c r="H279">
        <f t="shared" si="29"/>
        <v>318.5735052562427</v>
      </c>
      <c r="I279">
        <f t="shared" si="30"/>
        <v>88.959061354474173</v>
      </c>
    </row>
    <row r="280" spans="1:9" x14ac:dyDescent="0.3">
      <c r="A280" t="s">
        <v>40</v>
      </c>
      <c r="B280" t="s">
        <v>9</v>
      </c>
      <c r="C280" t="s">
        <v>23</v>
      </c>
      <c r="D280" t="s">
        <v>40</v>
      </c>
      <c r="E280">
        <v>278</v>
      </c>
      <c r="F280">
        <v>315.60000000000002</v>
      </c>
      <c r="G280" t="s">
        <v>14</v>
      </c>
      <c r="H280">
        <f t="shared" si="29"/>
        <v>322.30325445145724</v>
      </c>
      <c r="I280">
        <f t="shared" si="30"/>
        <v>97.920202679037246</v>
      </c>
    </row>
    <row r="281" spans="1:9" x14ac:dyDescent="0.3">
      <c r="A281" t="s">
        <v>40</v>
      </c>
      <c r="B281" t="s">
        <v>9</v>
      </c>
      <c r="C281" t="s">
        <v>21</v>
      </c>
      <c r="D281" t="s">
        <v>40</v>
      </c>
      <c r="E281">
        <v>279</v>
      </c>
      <c r="F281">
        <v>373</v>
      </c>
      <c r="G281" t="s">
        <v>14</v>
      </c>
      <c r="H281">
        <f t="shared" si="29"/>
        <v>326.0630424492652</v>
      </c>
      <c r="I281">
        <f t="shared" si="30"/>
        <v>114.3950559984234</v>
      </c>
    </row>
    <row r="282" spans="1:9" x14ac:dyDescent="0.3">
      <c r="A282" t="s">
        <v>40</v>
      </c>
      <c r="B282" t="s">
        <v>9</v>
      </c>
      <c r="C282" t="s">
        <v>21</v>
      </c>
      <c r="D282" t="s">
        <v>40</v>
      </c>
      <c r="E282">
        <v>280</v>
      </c>
      <c r="F282">
        <v>346.9</v>
      </c>
      <c r="G282" t="s">
        <v>14</v>
      </c>
      <c r="H282">
        <f t="shared" si="29"/>
        <v>329.85300221002308</v>
      </c>
      <c r="I282">
        <f t="shared" si="30"/>
        <v>105.16805900681868</v>
      </c>
    </row>
    <row r="283" spans="1:9" x14ac:dyDescent="0.3">
      <c r="A283" t="s">
        <v>40</v>
      </c>
      <c r="B283" t="s">
        <v>9</v>
      </c>
      <c r="C283" t="s">
        <v>23</v>
      </c>
      <c r="D283" t="s">
        <v>40</v>
      </c>
      <c r="E283">
        <v>281</v>
      </c>
      <c r="F283">
        <v>348.1</v>
      </c>
      <c r="G283" t="s">
        <v>14</v>
      </c>
      <c r="H283">
        <f t="shared" si="29"/>
        <v>333.67326680373969</v>
      </c>
      <c r="I283">
        <f t="shared" si="30"/>
        <v>104.32361073886864</v>
      </c>
    </row>
    <row r="284" spans="1:9" x14ac:dyDescent="0.3">
      <c r="A284" t="s">
        <v>40</v>
      </c>
      <c r="B284" t="s">
        <v>9</v>
      </c>
      <c r="C284" t="s">
        <v>23</v>
      </c>
      <c r="D284" t="s">
        <v>40</v>
      </c>
      <c r="E284">
        <v>284</v>
      </c>
      <c r="F284">
        <v>348.7</v>
      </c>
      <c r="G284" t="s">
        <v>14</v>
      </c>
      <c r="H284">
        <f t="shared" si="29"/>
        <v>345.31722192125198</v>
      </c>
      <c r="I284">
        <f t="shared" si="30"/>
        <v>100.97961464531863</v>
      </c>
    </row>
    <row r="285" spans="1:9" x14ac:dyDescent="0.3">
      <c r="A285" t="s">
        <v>40</v>
      </c>
      <c r="B285" t="s">
        <v>9</v>
      </c>
      <c r="C285" t="s">
        <v>21</v>
      </c>
      <c r="D285" t="s">
        <v>40</v>
      </c>
      <c r="E285">
        <v>288</v>
      </c>
      <c r="F285">
        <v>419</v>
      </c>
      <c r="G285" t="s">
        <v>14</v>
      </c>
      <c r="H285">
        <f t="shared" si="29"/>
        <v>361.2748550524455</v>
      </c>
      <c r="I285">
        <f t="shared" si="30"/>
        <v>115.97817953291398</v>
      </c>
    </row>
    <row r="286" spans="1:9" x14ac:dyDescent="0.3">
      <c r="A286" t="s">
        <v>40</v>
      </c>
      <c r="B286" t="s">
        <v>9</v>
      </c>
      <c r="C286" t="s">
        <v>23</v>
      </c>
      <c r="D286" t="s">
        <v>40</v>
      </c>
      <c r="E286">
        <v>291</v>
      </c>
      <c r="F286">
        <v>422.6</v>
      </c>
      <c r="G286" t="s">
        <v>14</v>
      </c>
      <c r="H286">
        <f t="shared" si="29"/>
        <v>373.57203176062256</v>
      </c>
      <c r="I286">
        <f t="shared" si="30"/>
        <v>113.12410032633106</v>
      </c>
    </row>
    <row r="287" spans="1:9" x14ac:dyDescent="0.3">
      <c r="A287" t="s">
        <v>40</v>
      </c>
      <c r="B287" t="s">
        <v>9</v>
      </c>
      <c r="C287" t="s">
        <v>21</v>
      </c>
      <c r="D287" t="s">
        <v>40</v>
      </c>
      <c r="E287">
        <v>299</v>
      </c>
      <c r="F287">
        <v>411.3</v>
      </c>
      <c r="G287" t="s">
        <v>14</v>
      </c>
      <c r="H287">
        <f t="shared" si="29"/>
        <v>407.77250421499838</v>
      </c>
      <c r="I287">
        <f t="shared" si="30"/>
        <v>100.86506464966106</v>
      </c>
    </row>
    <row r="288" spans="1:9" x14ac:dyDescent="0.3">
      <c r="A288" t="s">
        <v>40</v>
      </c>
      <c r="B288" t="s">
        <v>9</v>
      </c>
      <c r="C288" t="s">
        <v>23</v>
      </c>
      <c r="D288" t="s">
        <v>40</v>
      </c>
      <c r="E288">
        <v>306</v>
      </c>
      <c r="F288">
        <v>360.8</v>
      </c>
      <c r="G288" t="s">
        <v>27</v>
      </c>
      <c r="H288">
        <f t="shared" si="29"/>
        <v>439.42039236358158</v>
      </c>
      <c r="I288">
        <f t="shared" si="30"/>
        <v>82.108160265231803</v>
      </c>
    </row>
    <row r="289" spans="1:9" x14ac:dyDescent="0.3">
      <c r="A289" t="s">
        <v>40</v>
      </c>
      <c r="B289" t="s">
        <v>9</v>
      </c>
      <c r="C289" t="s">
        <v>21</v>
      </c>
      <c r="D289" t="s">
        <v>40</v>
      </c>
      <c r="E289">
        <v>312</v>
      </c>
      <c r="F289">
        <v>455.9</v>
      </c>
      <c r="G289" t="s">
        <v>27</v>
      </c>
      <c r="H289">
        <f t="shared" si="29"/>
        <v>467.86368670129997</v>
      </c>
      <c r="I289">
        <f t="shared" si="30"/>
        <v>97.442911890501563</v>
      </c>
    </row>
    <row r="290" spans="1:9" x14ac:dyDescent="0.3">
      <c r="A290" t="s">
        <v>40</v>
      </c>
      <c r="B290" t="s">
        <v>9</v>
      </c>
      <c r="C290" t="s">
        <v>23</v>
      </c>
      <c r="D290" t="s">
        <v>40</v>
      </c>
      <c r="E290">
        <v>313</v>
      </c>
      <c r="F290">
        <v>507.2</v>
      </c>
      <c r="G290" t="s">
        <v>27</v>
      </c>
      <c r="H290">
        <f t="shared" si="29"/>
        <v>472.72460788020152</v>
      </c>
      <c r="I290">
        <f t="shared" si="30"/>
        <v>107.29291252139242</v>
      </c>
    </row>
    <row r="291" spans="1:9" x14ac:dyDescent="0.3">
      <c r="A291" t="s">
        <v>40</v>
      </c>
      <c r="B291" t="s">
        <v>9</v>
      </c>
      <c r="C291" t="s">
        <v>21</v>
      </c>
      <c r="D291" t="s">
        <v>40</v>
      </c>
      <c r="E291">
        <v>347</v>
      </c>
      <c r="F291">
        <v>675.2</v>
      </c>
      <c r="G291" t="s">
        <v>27</v>
      </c>
      <c r="H291">
        <f t="shared" si="29"/>
        <v>659.57502648451737</v>
      </c>
      <c r="I291">
        <f t="shared" si="30"/>
        <v>102.36894559194616</v>
      </c>
    </row>
  </sheetData>
  <sortState ref="A2:I291">
    <sortCondition ref="D2:D291"/>
    <sortCondition ref="E2:E291"/>
    <sortCondition ref="F2:F29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PSDWR_data4testthat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Ogle</dc:creator>
  <cp:lastModifiedBy>Derek Ogle</cp:lastModifiedBy>
  <dcterms:created xsi:type="dcterms:W3CDTF">2025-11-24T21:40:15Z</dcterms:created>
  <dcterms:modified xsi:type="dcterms:W3CDTF">2025-11-24T22:22:18Z</dcterms:modified>
</cp:coreProperties>
</file>